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61" localSheetId="4">'W'!$A$1:$B$861</definedName>
    <definedName name="W011183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<sst xmlns="http://schemas.openxmlformats.org/spreadsheetml/2006/main" count="560" uniqueCount="343">
  <si>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</si>
  <si>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</si>
  <si>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</si>
  <si>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</si>
  <si>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</si>
  <si>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</si>
  <si>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</si>
  <si>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</si>
  <si>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</si>
  <si>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</si>
  <si>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</si>
  <si>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</si>
  <si>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</si>
  <si>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</si>
  <si>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</si>
  <si>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</si>
  <si>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</si>
  <si>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</si>
  <si>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</si>
  <si>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</si>
  <si>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</si>
  <si>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</si>
  <si>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</si>
  <si>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</si>
  <si>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</si>
  <si>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</si>
  <si>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</si>
  <si>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</si>
  <si>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</si>
  <si>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</si>
  <si>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</si>
  <si>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</si>
  <si>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</si>
  <si>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</si>
  <si>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</si>
  <si>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</si>
  <si>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</si>
  <si>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</si>
  <si>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</si>
  <si>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</si>
  <si>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</si>
  <si>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</si>
  <si>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</si>
  <si>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</si>
  <si>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</si>
  <si>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</si>
  <si>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</si>
  <si>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</si>
  <si>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</si>
  <si>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</si>
  <si>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</si>
  <si>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</si>
  <si>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</si>
  <si>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</si>
  <si>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</si>
  <si>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</si>
  <si>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</si>
  <si>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</si>
  <si>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</si>
  <si>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</si>
  <si>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</si>
  <si>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</si>
  <si>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</si>
  <si>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</si>
  <si>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</si>
  <si>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</si>
  <si>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</si>
  <si>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</si>
  <si>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</si>
  <si>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</si>
  <si>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</si>
  <si>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</si>
  <si>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</si>
  <si>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</si>
  <si>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</si>
  <si>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</si>
  <si>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</si>
  <si>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</si>
  <si>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</si>
  <si>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</si>
  <si>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</si>
  <si>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</si>
  <si>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</si>
  <si>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</si>
  <si>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</si>
  <si>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</si>
  <si>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</si>
  <si>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</si>
  <si>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</si>
  <si>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</si>
  <si>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</si>
  <si>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</si>
  <si>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</si>
  <si>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</si>
  <si>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</si>
  <si>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</si>
  <si>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</si>
  <si>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</si>
  <si>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</si>
  <si>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</si>
  <si>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</si>
  <si>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</si>
  <si>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</si>
  <si>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</si>
  <si>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</si>
  <si>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</si>
  <si>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</si>
  <si>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</si>
  <si>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</si>
  <si>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</si>
  <si>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</si>
  <si>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</si>
  <si>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</si>
  <si>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</si>
  <si>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</si>
  <si>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</si>
  <si>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</si>
  <si>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</si>
  <si>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</si>
  <si>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</si>
  <si>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</si>
  <si>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</si>
  <si>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</si>
  <si>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</si>
  <si>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</si>
  <si>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</si>
  <si>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</si>
  <si>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</si>
  <si>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</si>
  <si>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</si>
  <si>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</si>
  <si>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</si>
  <si>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</si>
  <si>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</si>
  <si>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</si>
  <si>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</si>
  <si>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</si>
  <si>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</si>
  <si>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</si>
  <si>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</si>
  <si>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</si>
  <si>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</si>
  <si>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</si>
  <si>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</si>
  <si>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</si>
  <si>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</si>
  <si>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</si>
  <si>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</si>
  <si>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</si>
  <si>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</si>
  <si>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</si>
  <si>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</si>
  <si>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</si>
  <si>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</si>
  <si>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</si>
  <si>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</si>
  <si>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</si>
  <si>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</si>
  <si>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</si>
  <si>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</si>
  <si>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</si>
  <si>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</si>
  <si>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</si>
  <si>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</si>
  <si>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</si>
  <si>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</si>
  <si>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</si>
  <si>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</si>
  <si>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</si>
  <si>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</si>
  <si>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</si>
  <si>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</si>
  <si>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</si>
  <si>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</si>
  <si>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</si>
  <si>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</si>
  <si>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</si>
  <si>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</si>
  <si>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</si>
  <si>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</si>
  <si>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</si>
  <si>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</si>
  <si>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</si>
  <si>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</si>
  <si>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</si>
  <si>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</si>
  <si>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</si>
  <si>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</si>
  <si>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</si>
  <si>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</si>
  <si>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</si>
  <si>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</si>
  <si>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</si>
  <si>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</si>
  <si>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</si>
  <si>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</si>
  <si>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</si>
  <si>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</si>
  <si>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</si>
  <si>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</si>
  <si>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</si>
  <si>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</si>
  <si>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</si>
  <si>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</si>
  <si>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</si>
  <si>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</si>
  <si>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</si>
  <si>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</si>
  <si>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</si>
  <si>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</si>
  <si>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</si>
  <si>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</si>
  <si>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</si>
  <si>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</si>
  <si>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</si>
  <si>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</si>
  <si>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</si>
  <si>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</si>
  <si>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</si>
  <si>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</si>
  <si>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</si>
  <si>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</si>
  <si>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</si>
  <si>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</si>
  <si>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</si>
  <si>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</si>
  <si>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</si>
  <si>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</si>
  <si>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</si>
  <si>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</si>
  <si>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</si>
  <si>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</si>
  <si>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</si>
  <si>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</si>
  <si>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</si>
  <si>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</si>
  <si>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</si>
  <si>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</si>
  <si>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</si>
  <si>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</si>
  <si>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</si>
  <si>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</si>
  <si>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</si>
  <si>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</si>
  <si>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</si>
  <si>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</si>
  <si>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</si>
  <si>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</si>
  <si>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</si>
  <si>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</si>
  <si>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</si>
  <si>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</si>
  <si>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</si>
  <si>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</si>
  <si>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</si>
  <si>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</si>
  <si>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</si>
  <si>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</si>
  <si>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</si>
  <si>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</si>
  <si>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</si>
  <si>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</si>
  <si>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</si>
  <si>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</si>
  <si>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</si>
  <si>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</si>
  <si>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</si>
  <si>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</si>
  <si>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</si>
  <si>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</si>
  <si>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</si>
  <si>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</si>
  <si>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</si>
  <si>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</si>
  <si>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</si>
  <si>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</si>
  <si>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</si>
  <si>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</si>
  <si>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</si>
  <si>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</si>
  <si>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</si>
  <si>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</si>
  <si>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</si>
  <si>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</si>
  <si>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</si>
  <si>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</si>
  <si>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</si>
  <si>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</si>
  <si>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</si>
  <si>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</si>
  <si>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</si>
  <si>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</si>
  <si>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</si>
  <si>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</si>
  <si>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</si>
  <si>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</si>
  <si>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</si>
  <si>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</si>
  <si>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</si>
  <si>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</si>
  <si>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</si>
  <si>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</si>
  <si>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</si>
  <si>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</si>
  <si>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</si>
  <si>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</si>
  <si>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</si>
  <si>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</si>
  <si>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</si>
  <si>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</si>
  <si>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</si>
  <si>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</si>
  <si>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</si>
  <si>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</si>
  <si>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</si>
  <si>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</si>
  <si>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</si>
  <si>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</si>
  <si>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</si>
  <si>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</si>
  <si>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</si>
  <si>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</si>
  <si>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</si>
  <si>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</si>
  <si>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>!</t>
  </si>
  <si>
    <t xml:space="preserve">  18C1</t>
  </si>
  <si>
    <t>*</t>
  </si>
  <si>
    <t xml:space="preserve">   2.80</t>
  </si>
  <si>
    <t xml:space="preserve">   2.30</t>
  </si>
  <si>
    <t xml:space="preserve">   1.65</t>
  </si>
  <si>
    <t>Major</t>
  </si>
  <si>
    <t>Minor</t>
  </si>
  <si>
    <t xml:space="preserve"> 90.8</t>
  </si>
  <si>
    <t>Not requested</t>
  </si>
  <si>
    <t xml:space="preserve">  ***</t>
  </si>
  <si>
    <t xml:space="preserve">   **</t>
  </si>
  <si>
    <t xml:space="preserve"> ****</t>
  </si>
  <si>
    <t xml:space="preserve"> Free info</t>
  </si>
  <si>
    <t>Most of the succesful businesses at the moment are run by young</t>
  </si>
  <si>
    <t>entrepreneurs. Some are being hindered by beaurocratic regulations.</t>
  </si>
  <si>
    <t>When will governments reduce this burden?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</si>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</sst>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Z7" sqref="Z7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312</v>
      </c>
      <c r="H2" s="218"/>
    </row>
    <row r="3" spans="2:23" ht="12.75">
      <c r="B3" t="str">
        <f>W!A861</f>
        <v> This is a history quarter</v>
      </c>
      <c r="V3" s="2" t="s">
        <v>25</v>
      </c>
      <c r="W3" s="3" t="str">
        <f>W!A6</f>
        <v>  18C1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2">
        <f>W!$A1</f>
        <v>1</v>
      </c>
      <c r="M5" s="4" t="s">
        <v>24</v>
      </c>
      <c r="O5" s="222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1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2018</v>
      </c>
      <c r="Q9" s="7"/>
      <c r="R9" s="219" t="s">
        <v>26</v>
      </c>
      <c r="S9" s="15">
        <f>W!$A5</f>
        <v>3</v>
      </c>
      <c r="T9" s="14" t="s">
        <v>6</v>
      </c>
      <c r="U9" s="14" t="s">
        <v>6</v>
      </c>
      <c r="V9" s="15" t="s">
        <v>6</v>
      </c>
      <c r="W9" s="219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0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315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25</v>
      </c>
      <c r="F14" s="44">
        <f>W!A11</f>
        <v>29</v>
      </c>
      <c r="G14" s="45"/>
      <c r="H14" s="44">
        <f>W!A14</f>
        <v>21</v>
      </c>
      <c r="I14" s="46"/>
      <c r="J14" s="44">
        <f>W!A17</f>
        <v>16</v>
      </c>
      <c r="K14" s="46"/>
      <c r="L14" s="19"/>
      <c r="M14" s="28"/>
      <c r="N14" s="19" t="s">
        <v>30</v>
      </c>
      <c r="O14" s="28"/>
      <c r="P14" s="47">
        <f>W!A61</f>
        <v>5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13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25</v>
      </c>
      <c r="F15" s="44">
        <f>W!A12</f>
        <v>19</v>
      </c>
      <c r="G15" s="51"/>
      <c r="H15" s="44">
        <f>W!A15</f>
        <v>15</v>
      </c>
      <c r="I15" s="52"/>
      <c r="J15" s="44">
        <f>W!A18</f>
        <v>10</v>
      </c>
      <c r="K15" s="52"/>
      <c r="L15" s="19"/>
      <c r="M15" s="28"/>
      <c r="N15" s="19" t="s">
        <v>41</v>
      </c>
      <c r="O15" s="28"/>
      <c r="P15" s="41">
        <f>W!A64</f>
        <v>5</v>
      </c>
      <c r="Q15" s="38">
        <f>W!B64</f>
        <v>0</v>
      </c>
      <c r="R15" s="39"/>
      <c r="S15" s="18"/>
      <c r="T15" s="53">
        <f>W!A65</f>
        <v>10</v>
      </c>
      <c r="U15" s="54">
        <f>W!B65</f>
        <v>0</v>
      </c>
      <c r="V15" s="18"/>
      <c r="W15" s="55">
        <f>W!A66</f>
        <v>12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28</v>
      </c>
      <c r="F16" s="57">
        <f>W!A13</f>
        <v>21</v>
      </c>
      <c r="G16" s="58"/>
      <c r="H16" s="57">
        <f>W!A16</f>
        <v>16</v>
      </c>
      <c r="I16" s="38"/>
      <c r="J16" s="57">
        <f>W!A19</f>
        <v>16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21</v>
      </c>
      <c r="U16" s="59">
        <f>W!B68</f>
        <v>0</v>
      </c>
      <c r="V16" s="18"/>
      <c r="W16" s="60">
        <f>W!A69</f>
        <v>10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291</v>
      </c>
      <c r="G19" s="54">
        <f>W!B21</f>
        <v>0</v>
      </c>
      <c r="H19" s="63">
        <f>W!A24</f>
        <v>486</v>
      </c>
      <c r="I19" s="48">
        <f>W!B24</f>
        <v>0</v>
      </c>
      <c r="J19" s="63">
        <f>W!A27</f>
        <v>767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12</v>
      </c>
      <c r="Q19" s="65"/>
      <c r="R19" s="28"/>
      <c r="S19" s="66" t="s">
        <v>50</v>
      </c>
      <c r="T19" s="67">
        <f>W!A58</f>
        <v>0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296</v>
      </c>
      <c r="G20" s="54">
        <f>W!B22</f>
        <v>0</v>
      </c>
      <c r="H20" s="44">
        <f>W!A25</f>
        <v>496</v>
      </c>
      <c r="I20" s="54">
        <f>W!B25</f>
        <v>0</v>
      </c>
      <c r="J20" s="44">
        <f>W!A28</f>
        <v>785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18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296</v>
      </c>
      <c r="G21" s="59">
        <f>W!B23</f>
        <v>0</v>
      </c>
      <c r="H21" s="57">
        <f>W!A26</f>
        <v>491</v>
      </c>
      <c r="I21" s="59">
        <f>W!B26</f>
        <v>0</v>
      </c>
      <c r="J21" s="57">
        <f>W!A29</f>
        <v>772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18</v>
      </c>
      <c r="Q21" s="75"/>
      <c r="R21" s="44"/>
      <c r="S21" s="28" t="s">
        <v>54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1700</v>
      </c>
      <c r="G24" s="48">
        <f>W!B31</f>
        <v>0</v>
      </c>
      <c r="H24" s="63">
        <f>W!A34</f>
        <v>800</v>
      </c>
      <c r="I24" s="48" t="str">
        <f>W!B34</f>
        <v>*</v>
      </c>
      <c r="J24" s="63">
        <f>W!A37</f>
        <v>365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4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920</v>
      </c>
      <c r="G25" s="54">
        <f>W!B32</f>
        <v>0</v>
      </c>
      <c r="H25" s="44">
        <f>W!A35</f>
        <v>440</v>
      </c>
      <c r="I25" s="54">
        <f>W!B35</f>
        <v>0</v>
      </c>
      <c r="J25" s="44">
        <f>W!A38</f>
        <v>170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1460</v>
      </c>
      <c r="G26" s="59">
        <f>W!B33</f>
        <v>0</v>
      </c>
      <c r="H26" s="57">
        <f>W!A36</f>
        <v>720</v>
      </c>
      <c r="I26" s="59">
        <f>W!B36</f>
        <v>0</v>
      </c>
      <c r="J26" s="41">
        <f>W!A39</f>
        <v>337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100</v>
      </c>
      <c r="Q26" s="59">
        <f>W!B85</f>
        <v>0</v>
      </c>
      <c r="R26" s="78"/>
      <c r="S26" s="28" t="s">
        <v>319</v>
      </c>
      <c r="T26" s="18"/>
      <c r="U26" s="28"/>
      <c r="V26" s="28"/>
      <c r="W26" s="64">
        <f>W!A86</f>
        <v>20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25</v>
      </c>
      <c r="I30" s="52"/>
      <c r="J30" s="44">
        <f>W!A46</f>
        <v>30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117</v>
      </c>
      <c r="G31" s="49"/>
      <c r="H31" s="53">
        <f>W!A48</f>
        <v>175</v>
      </c>
      <c r="I31" s="49"/>
      <c r="J31" s="53">
        <f>W!A49</f>
        <v>350</v>
      </c>
      <c r="K31" s="49"/>
      <c r="L31" s="19"/>
      <c r="M31" s="28" t="s">
        <v>64</v>
      </c>
      <c r="N31" s="28"/>
      <c r="O31" s="28"/>
      <c r="P31" s="53">
        <f>W!A73</f>
        <v>1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320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7" t="s">
        <v>323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3" t="s">
        <v>71</v>
      </c>
      <c r="H1" s="15">
        <f>W!A2</f>
        <v>1</v>
      </c>
      <c r="M1" s="224" t="s">
        <v>72</v>
      </c>
      <c r="T1" s="14" t="s">
        <v>21</v>
      </c>
      <c r="U1" s="15">
        <f>W!A4</f>
        <v>2018</v>
      </c>
      <c r="V1" s="7"/>
      <c r="W1" s="219" t="s">
        <v>26</v>
      </c>
      <c r="X1" s="15">
        <f>W!A5</f>
        <v>3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4080</v>
      </c>
      <c r="V6" s="115"/>
      <c r="W6" s="116">
        <f>W!A109</f>
        <v>1959</v>
      </c>
      <c r="X6" s="108"/>
      <c r="Y6" s="114">
        <f>W!A110</f>
        <v>872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2000</v>
      </c>
      <c r="H7" s="102"/>
      <c r="I7" s="97"/>
      <c r="J7" s="101"/>
      <c r="K7" s="19" t="s">
        <v>110</v>
      </c>
      <c r="L7" s="97"/>
      <c r="M7" s="97"/>
      <c r="N7" s="118">
        <f>W!A191</f>
        <v>38</v>
      </c>
      <c r="O7" s="118">
        <f>W!A192</f>
        <v>69</v>
      </c>
      <c r="P7" s="102"/>
      <c r="R7" s="101"/>
      <c r="S7" s="19" t="s">
        <v>144</v>
      </c>
      <c r="T7" s="97"/>
      <c r="U7" s="114">
        <f>W!A111</f>
        <v>4208</v>
      </c>
      <c r="V7" s="115"/>
      <c r="W7" s="116">
        <f>W!A112</f>
        <v>2022</v>
      </c>
      <c r="X7" s="108"/>
      <c r="Y7" s="114">
        <f>W!A113</f>
        <v>899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400</v>
      </c>
      <c r="H8" s="102"/>
      <c r="I8" s="97"/>
      <c r="J8" s="101"/>
      <c r="K8" s="19" t="s">
        <v>111</v>
      </c>
      <c r="L8" s="97"/>
      <c r="M8" s="97"/>
      <c r="N8" s="118">
        <f>W!A193</f>
        <v>0</v>
      </c>
      <c r="O8" s="118">
        <f>W!A194</f>
        <v>11</v>
      </c>
      <c r="P8" s="102"/>
      <c r="R8" s="101"/>
      <c r="S8" s="19" t="s">
        <v>145</v>
      </c>
      <c r="T8" s="97"/>
      <c r="U8" s="114">
        <f>W!A114</f>
        <v>128</v>
      </c>
      <c r="V8" s="115"/>
      <c r="W8" s="116">
        <f>W!A115</f>
        <v>62</v>
      </c>
      <c r="X8" s="108"/>
      <c r="Y8" s="114">
        <f>W!A116</f>
        <v>27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564</v>
      </c>
      <c r="H9" s="102"/>
      <c r="I9" s="97"/>
      <c r="J9" s="101"/>
      <c r="K9" s="19" t="s">
        <v>112</v>
      </c>
      <c r="L9" s="97"/>
      <c r="M9" s="97"/>
      <c r="N9" s="118">
        <f>W!A82</f>
        <v>4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1</v>
      </c>
      <c r="X9" s="120" t="str">
        <f>W!B118</f>
        <v>!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1036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259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11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275</v>
      </c>
      <c r="H12" s="102"/>
      <c r="I12" s="97"/>
      <c r="J12" s="101"/>
      <c r="K12" s="19" t="s">
        <v>85</v>
      </c>
      <c r="L12" s="97"/>
      <c r="M12" s="97"/>
      <c r="N12" s="122">
        <f>W!A197</f>
        <v>42</v>
      </c>
      <c r="O12" s="122">
        <f>W!A198</f>
        <v>69</v>
      </c>
      <c r="P12" s="102"/>
      <c r="R12" s="101"/>
      <c r="S12" s="28" t="s">
        <v>148</v>
      </c>
      <c r="T12" s="97"/>
      <c r="U12" s="114">
        <f>W!A121</f>
        <v>1700</v>
      </c>
      <c r="V12" s="115"/>
      <c r="W12" s="114">
        <f>W!A124</f>
        <v>799</v>
      </c>
      <c r="X12" s="108"/>
      <c r="Y12" s="114">
        <f>W!A127</f>
        <v>365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420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920</v>
      </c>
      <c r="V13" s="115"/>
      <c r="W13" s="114">
        <f>W!A125</f>
        <v>440</v>
      </c>
      <c r="X13" s="108"/>
      <c r="Y13" s="114">
        <f>W!A128</f>
        <v>170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5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1460</v>
      </c>
      <c r="V14" s="115"/>
      <c r="W14" s="114">
        <f>W!A126</f>
        <v>720</v>
      </c>
      <c r="X14" s="108"/>
      <c r="Y14" s="114">
        <f>W!A129</f>
        <v>337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311</v>
      </c>
      <c r="D15" s="97"/>
      <c r="E15" s="97"/>
      <c r="F15" s="97"/>
      <c r="G15" s="126">
        <f>G10-SUM(G11:G14)</f>
        <v>77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21888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339</v>
      </c>
      <c r="P17" s="119">
        <f>W!B307</f>
        <v>0</v>
      </c>
      <c r="R17" s="101"/>
      <c r="S17" s="28" t="s">
        <v>155</v>
      </c>
      <c r="T17" s="97"/>
      <c r="U17" s="114">
        <f>W!A131</f>
        <v>1658</v>
      </c>
      <c r="V17" s="115"/>
      <c r="W17" s="114">
        <f>W!A134</f>
        <v>779</v>
      </c>
      <c r="X17" s="108"/>
      <c r="Y17" s="114">
        <f>W!A137</f>
        <v>363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19346</v>
      </c>
      <c r="P18" s="102"/>
      <c r="R18" s="101"/>
      <c r="S18" s="123" t="s">
        <v>156</v>
      </c>
      <c r="T18" s="97"/>
      <c r="U18" s="114">
        <f>W!A132</f>
        <v>897</v>
      </c>
      <c r="V18" s="115"/>
      <c r="W18" s="114">
        <f>W!A135</f>
        <v>416</v>
      </c>
      <c r="X18" s="108"/>
      <c r="Y18" s="114">
        <f>W!A138</f>
        <v>186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10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1452</v>
      </c>
      <c r="V19" s="115"/>
      <c r="W19" s="114">
        <f>W!A136</f>
        <v>704</v>
      </c>
      <c r="X19" s="108"/>
      <c r="Y19" s="114">
        <f>W!A139</f>
        <v>336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1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11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1669</v>
      </c>
      <c r="V22" s="115"/>
      <c r="W22" s="114">
        <f>W!A144</f>
        <v>786</v>
      </c>
      <c r="X22" s="108"/>
      <c r="Y22" s="114">
        <f>W!A147</f>
        <v>363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10680</v>
      </c>
      <c r="H23" s="128"/>
      <c r="I23" s="97"/>
      <c r="R23" s="101"/>
      <c r="S23" s="123" t="s">
        <v>156</v>
      </c>
      <c r="T23" s="97"/>
      <c r="U23" s="114">
        <f>W!A142</f>
        <v>897</v>
      </c>
      <c r="V23" s="115"/>
      <c r="W23" s="114">
        <f>W!A145</f>
        <v>416</v>
      </c>
      <c r="X23" s="108"/>
      <c r="Y23" s="114">
        <f>W!A148</f>
        <v>170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146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1452</v>
      </c>
      <c r="V24" s="115"/>
      <c r="W24" s="114">
        <f>W!A146</f>
        <v>704</v>
      </c>
      <c r="X24" s="108"/>
      <c r="Y24" s="114">
        <f>W!A149</f>
        <v>336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9398</v>
      </c>
      <c r="H25" s="102"/>
      <c r="I25" s="97"/>
      <c r="J25" s="101"/>
      <c r="K25" s="34" t="s">
        <v>122</v>
      </c>
      <c r="L25" s="107"/>
      <c r="M25" s="227" t="s">
        <v>123</v>
      </c>
      <c r="N25" s="228" t="s">
        <v>3</v>
      </c>
      <c r="O25" s="228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34</v>
      </c>
      <c r="H26" s="102"/>
      <c r="I26" s="97"/>
      <c r="J26" s="101"/>
      <c r="K26" s="19" t="s">
        <v>128</v>
      </c>
      <c r="L26" s="19"/>
      <c r="M26" s="118">
        <f>W!A321</f>
        <v>4</v>
      </c>
      <c r="N26" s="118">
        <f>W!A322</f>
        <v>4</v>
      </c>
      <c r="O26" s="116">
        <f>IF(W!A327&gt;0,1,0)</f>
        <v>1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90.8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0</v>
      </c>
      <c r="V27" s="115"/>
      <c r="W27" s="114">
        <f>W!A154</f>
        <v>0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11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1</v>
      </c>
      <c r="N29" s="118">
        <f>MAX(N30-N26+N27,0)</f>
        <v>1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0</v>
      </c>
      <c r="H30" s="102"/>
      <c r="I30" s="97"/>
      <c r="J30" s="101"/>
      <c r="K30" s="19" t="s">
        <v>127</v>
      </c>
      <c r="L30" s="19"/>
      <c r="M30" s="122">
        <f>W!A325</f>
        <v>5</v>
      </c>
      <c r="N30" s="122">
        <f>W!A326</f>
        <v>5</v>
      </c>
      <c r="O30" s="133">
        <f>IF(W!A328&gt;0,1,0)</f>
        <v>1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12000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31</v>
      </c>
      <c r="V31" s="115"/>
      <c r="W31" s="114">
        <f>W!A164</f>
        <v>13</v>
      </c>
      <c r="X31" s="108"/>
      <c r="Y31" s="114">
        <f>W!A167</f>
        <v>49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59</v>
      </c>
      <c r="V32" s="115"/>
      <c r="W32" s="114">
        <f>W!A165</f>
        <v>24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250</v>
      </c>
      <c r="V33" s="115"/>
      <c r="W33" s="114">
        <f>W!A166</f>
        <v>229</v>
      </c>
      <c r="X33" s="108"/>
      <c r="Y33" s="114">
        <f>W!A169</f>
        <v>89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10949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1051</v>
      </c>
      <c r="H35" s="102"/>
      <c r="I35" s="97"/>
      <c r="J35" s="101"/>
      <c r="K35" s="107" t="s">
        <v>129</v>
      </c>
      <c r="L35" s="107"/>
      <c r="M35" s="227" t="s">
        <v>123</v>
      </c>
      <c r="N35" s="229" t="s">
        <v>3</v>
      </c>
      <c r="O35" s="227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1355</v>
      </c>
      <c r="N36" s="114">
        <f>W!A297</f>
        <v>500</v>
      </c>
      <c r="O36" s="118">
        <f>W!A299</f>
        <v>300</v>
      </c>
      <c r="P36" s="102"/>
      <c r="R36" s="101"/>
      <c r="S36" s="107" t="s">
        <v>157</v>
      </c>
      <c r="T36" s="135"/>
      <c r="U36" s="116">
        <f>W!A171</f>
        <v>132</v>
      </c>
      <c r="V36" s="119">
        <f>W!B171</f>
        <v>0</v>
      </c>
      <c r="W36" s="116">
        <f>W!A172</f>
        <v>64</v>
      </c>
      <c r="X36" s="119">
        <f>W!B172</f>
        <v>0</v>
      </c>
      <c r="Y36" s="116">
        <f>W!A173</f>
        <v>28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131</v>
      </c>
      <c r="L37" s="97"/>
      <c r="M37" s="122">
        <f>W!A296</f>
        <v>10</v>
      </c>
      <c r="N37" s="122">
        <f>W!A298</f>
        <v>5</v>
      </c>
      <c r="O37" s="122">
        <f>W!A300</f>
        <v>9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1" t="str">
        <f>W!A177</f>
        <v>Major</v>
      </c>
      <c r="V39" s="115"/>
      <c r="W39" s="231" t="str">
        <f>W!A178</f>
        <v>Major</v>
      </c>
      <c r="X39" s="108"/>
      <c r="Y39" s="231" t="str">
        <f>W!A179</f>
        <v>Minor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18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60946</v>
      </c>
      <c r="H43" s="102"/>
      <c r="I43" s="97"/>
      <c r="J43" s="101"/>
      <c r="K43" s="18" t="s">
        <v>133</v>
      </c>
      <c r="N43" s="141">
        <f>0.00019*50*G10</f>
        <v>9.842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0.09999999999999432</v>
      </c>
      <c r="H44" s="102"/>
      <c r="I44" s="97"/>
      <c r="J44" s="101"/>
      <c r="K44" s="18" t="s">
        <v>134</v>
      </c>
      <c r="N44" s="142">
        <f>0.00052*(6*G25+O18)</f>
        <v>39.381679999999996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123</v>
      </c>
      <c r="H45" s="102"/>
      <c r="I45" s="97"/>
      <c r="J45" s="101"/>
      <c r="K45" s="18" t="s">
        <v>135</v>
      </c>
      <c r="N45" s="141">
        <f>N43+N44</f>
        <v>49.223679999999995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7" t="s">
        <v>323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3" t="s">
        <v>71</v>
      </c>
      <c r="G1" s="95"/>
      <c r="I1" s="15">
        <f>W!A2</f>
        <v>1</v>
      </c>
      <c r="J1" s="95"/>
      <c r="K1" s="95"/>
      <c r="L1" s="95"/>
      <c r="M1" s="224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2018</v>
      </c>
      <c r="W1" s="219" t="s">
        <v>26</v>
      </c>
      <c r="X1" s="15">
        <f>W!A5</f>
        <v>3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241000</v>
      </c>
      <c r="G8" s="155"/>
      <c r="H8" s="144"/>
      <c r="I8" s="158" t="s">
        <v>192</v>
      </c>
      <c r="J8" s="144"/>
      <c r="K8" s="144"/>
      <c r="L8" s="160">
        <f>W!A241</f>
        <v>2799562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244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124484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100000</v>
      </c>
      <c r="S9" s="155"/>
      <c r="T9" s="144"/>
      <c r="U9" s="158" t="s">
        <v>245</v>
      </c>
      <c r="V9" s="144"/>
      <c r="W9" s="144"/>
      <c r="X9" s="160">
        <f>W!A221</f>
        <v>2854307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48043</v>
      </c>
      <c r="G10" s="155"/>
      <c r="H10" s="144"/>
      <c r="I10" s="158" t="s">
        <v>193</v>
      </c>
      <c r="J10" s="144"/>
      <c r="K10" s="144"/>
      <c r="L10" s="160">
        <f>W!A242</f>
        <v>136608</v>
      </c>
      <c r="M10" s="155"/>
      <c r="N10" s="144"/>
      <c r="O10" s="158" t="s">
        <v>218</v>
      </c>
      <c r="P10" s="144"/>
      <c r="Q10" s="163"/>
      <c r="R10" s="163">
        <f>W!A262</f>
        <v>518000</v>
      </c>
      <c r="S10" s="155"/>
      <c r="T10" s="144"/>
      <c r="U10" s="158" t="s">
        <v>204</v>
      </c>
      <c r="V10" s="144"/>
      <c r="W10" s="144"/>
      <c r="X10" s="160">
        <f>W!A222</f>
        <v>0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315768</v>
      </c>
      <c r="G11" s="155"/>
      <c r="H11" s="144"/>
      <c r="I11" s="230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2789799</v>
      </c>
      <c r="S11" s="155"/>
      <c r="T11" s="144"/>
      <c r="U11" s="158" t="s">
        <v>261</v>
      </c>
      <c r="V11" s="144"/>
      <c r="W11" s="144"/>
      <c r="X11" s="160">
        <f>W!A223</f>
        <v>2849725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27995</v>
      </c>
      <c r="G12" s="155"/>
      <c r="H12" s="144"/>
      <c r="I12" s="158" t="s">
        <v>195</v>
      </c>
      <c r="J12" s="144"/>
      <c r="K12" s="144"/>
      <c r="L12" s="160">
        <f>W!A244</f>
        <v>785208</v>
      </c>
      <c r="M12" s="155"/>
      <c r="N12" s="144"/>
      <c r="O12" s="158" t="s">
        <v>221</v>
      </c>
      <c r="P12" s="144"/>
      <c r="Q12" s="144"/>
      <c r="R12" s="160">
        <f>SUM(R9:R11)</f>
        <v>3407799</v>
      </c>
      <c r="S12" s="155"/>
      <c r="T12" s="144"/>
      <c r="U12" s="158" t="s">
        <v>246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24520</v>
      </c>
      <c r="G13" s="155"/>
      <c r="H13" s="144"/>
      <c r="I13" s="158" t="s">
        <v>197</v>
      </c>
      <c r="J13" s="144"/>
      <c r="K13" s="144"/>
      <c r="L13" s="160">
        <f>W!A245</f>
        <v>142096</v>
      </c>
      <c r="M13" s="155"/>
      <c r="N13" s="144"/>
      <c r="S13" s="155"/>
      <c r="T13" s="144"/>
      <c r="U13" s="230" t="s">
        <v>318</v>
      </c>
      <c r="X13" s="163">
        <f>X9+X10-X11-X12</f>
        <v>4582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80000</v>
      </c>
      <c r="G14" s="155"/>
      <c r="H14" s="144"/>
      <c r="I14" s="158" t="s">
        <v>196</v>
      </c>
      <c r="J14" s="144"/>
      <c r="K14" s="144"/>
      <c r="L14" s="160">
        <f>W!A246</f>
        <v>427153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15000</v>
      </c>
      <c r="G15" s="155"/>
      <c r="H15" s="144"/>
      <c r="I15" s="158" t="s">
        <v>321</v>
      </c>
      <c r="J15" s="144"/>
      <c r="K15" s="144"/>
      <c r="L15" s="160">
        <f>W!A247</f>
        <v>253631</v>
      </c>
      <c r="M15" s="155"/>
      <c r="N15" s="144"/>
      <c r="O15" s="158" t="s">
        <v>224</v>
      </c>
      <c r="P15" s="144"/>
      <c r="Q15" s="144"/>
      <c r="R15" s="160">
        <f>W!A265</f>
        <v>156928</v>
      </c>
      <c r="S15" s="155"/>
      <c r="T15" s="144"/>
      <c r="U15" s="161" t="s">
        <v>243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65000</v>
      </c>
      <c r="G16" s="155"/>
      <c r="H16" s="144"/>
      <c r="I16" s="158" t="s">
        <v>199</v>
      </c>
      <c r="J16" s="144"/>
      <c r="K16" s="144"/>
      <c r="L16" s="160">
        <f>W!A248</f>
        <v>7129</v>
      </c>
      <c r="M16" s="155"/>
      <c r="N16" s="144"/>
      <c r="O16" s="230" t="s">
        <v>225</v>
      </c>
      <c r="R16" s="160">
        <f>W!A266</f>
        <v>0</v>
      </c>
      <c r="S16" s="155"/>
      <c r="T16" s="144"/>
      <c r="U16" s="158" t="s">
        <v>247</v>
      </c>
      <c r="V16" s="144"/>
      <c r="W16" s="144"/>
      <c r="X16" s="160">
        <f>W!A225</f>
        <v>1687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15300</v>
      </c>
      <c r="G17" s="155"/>
      <c r="H17" s="144"/>
      <c r="I17" s="158" t="s">
        <v>198</v>
      </c>
      <c r="L17" s="160">
        <f>W!A249</f>
        <v>78350</v>
      </c>
      <c r="M17" s="155"/>
      <c r="N17" s="144"/>
      <c r="O17" s="158" t="s">
        <v>226</v>
      </c>
      <c r="P17" s="144"/>
      <c r="Q17" s="144"/>
      <c r="R17" s="160">
        <f>W!A267</f>
        <v>56006</v>
      </c>
      <c r="S17" s="155"/>
      <c r="T17" s="144"/>
      <c r="U17" s="158" t="s">
        <v>248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9882</v>
      </c>
      <c r="G18" s="155"/>
      <c r="H18" s="144"/>
      <c r="I18" s="171" t="s">
        <v>200</v>
      </c>
      <c r="J18" s="144"/>
      <c r="K18" s="144"/>
      <c r="L18" s="166">
        <f>W!A250</f>
        <v>212934</v>
      </c>
      <c r="M18" s="155"/>
      <c r="N18" s="144"/>
      <c r="O18" s="158" t="s">
        <v>227</v>
      </c>
      <c r="P18" s="144"/>
      <c r="Q18" s="144"/>
      <c r="R18" s="160">
        <f>W!A268</f>
        <v>1477965</v>
      </c>
      <c r="S18" s="155"/>
      <c r="T18" s="144"/>
      <c r="U18" s="158" t="s">
        <v>249</v>
      </c>
      <c r="V18" s="144"/>
      <c r="W18" s="144"/>
      <c r="X18" s="166">
        <f>W!A227</f>
        <v>300000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1617241</v>
      </c>
      <c r="M19" s="155"/>
      <c r="N19" s="144"/>
      <c r="O19" s="158" t="s">
        <v>229</v>
      </c>
      <c r="P19" s="144"/>
      <c r="Q19" s="144"/>
      <c r="R19" s="166">
        <f>W!A269</f>
        <v>450000</v>
      </c>
      <c r="S19" s="155"/>
      <c r="T19" s="144"/>
      <c r="U19" s="230" t="s">
        <v>250</v>
      </c>
      <c r="X19" s="163">
        <f>X16+X17-X18</f>
        <v>-298313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6793</v>
      </c>
      <c r="G20" s="155"/>
      <c r="H20" s="144"/>
      <c r="I20" s="158" t="s">
        <v>202</v>
      </c>
      <c r="J20" s="144"/>
      <c r="K20" s="144"/>
      <c r="L20" s="160">
        <f>W!A252</f>
        <v>1182321</v>
      </c>
      <c r="M20" s="155"/>
      <c r="N20" s="144"/>
      <c r="O20" s="230" t="s">
        <v>230</v>
      </c>
      <c r="R20" s="168">
        <f>SUM(R15:R19)</f>
        <v>2140899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19895</v>
      </c>
      <c r="G21" s="155"/>
      <c r="H21" s="144"/>
      <c r="I21" s="158" t="s">
        <v>203</v>
      </c>
      <c r="J21" s="144"/>
      <c r="K21" s="144"/>
      <c r="L21" s="160">
        <f>W!A217</f>
        <v>1123868</v>
      </c>
      <c r="M21" s="155"/>
      <c r="N21" s="144"/>
      <c r="O21" s="158" t="s">
        <v>222</v>
      </c>
      <c r="P21" s="144"/>
      <c r="Q21" s="144"/>
      <c r="R21" s="160">
        <f>R12+R20</f>
        <v>5548698</v>
      </c>
      <c r="S21" s="155"/>
      <c r="T21" s="144"/>
      <c r="U21" s="161" t="s">
        <v>242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100000</v>
      </c>
      <c r="G22" s="155"/>
      <c r="H22" s="144"/>
      <c r="I22" s="158" t="s">
        <v>204</v>
      </c>
      <c r="J22" s="144"/>
      <c r="K22" s="144"/>
      <c r="L22" s="160">
        <f>W!A222</f>
        <v>0</v>
      </c>
      <c r="M22" s="155"/>
      <c r="N22" s="144"/>
      <c r="S22" s="155"/>
      <c r="T22" s="144"/>
      <c r="U22" s="91" t="s">
        <v>251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22688</v>
      </c>
      <c r="G23" s="155"/>
      <c r="H23" s="144"/>
      <c r="I23" s="158" t="s">
        <v>205</v>
      </c>
      <c r="J23" s="144"/>
      <c r="K23" s="144"/>
      <c r="L23" s="165">
        <f>W!A254</f>
        <v>71533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252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1123868</v>
      </c>
      <c r="G24" s="155"/>
      <c r="H24" s="144"/>
      <c r="I24" s="230" t="s">
        <v>206</v>
      </c>
      <c r="L24" s="160">
        <f>L20-L21+L22-L23</f>
        <v>-13080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253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1687</v>
      </c>
      <c r="M25" s="155"/>
      <c r="N25" s="144"/>
      <c r="O25" s="162" t="s">
        <v>233</v>
      </c>
      <c r="P25" s="144"/>
      <c r="Q25" s="144"/>
      <c r="R25" s="160">
        <f>W!A272</f>
        <v>776656</v>
      </c>
      <c r="S25" s="155"/>
      <c r="T25" s="144"/>
      <c r="U25" s="158" t="s">
        <v>254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10913</v>
      </c>
      <c r="M26" s="155"/>
      <c r="N26" s="144"/>
      <c r="O26" s="158" t="s">
        <v>234</v>
      </c>
      <c r="P26" s="144"/>
      <c r="Q26" s="144"/>
      <c r="R26" s="166">
        <f>W!A273</f>
        <v>948453</v>
      </c>
      <c r="S26" s="155"/>
      <c r="T26" s="144"/>
      <c r="U26" s="158" t="s">
        <v>255</v>
      </c>
      <c r="V26" s="144"/>
      <c r="W26" s="144"/>
      <c r="X26" s="166">
        <f>W!A232</f>
        <v>10913</v>
      </c>
      <c r="Y26" s="155"/>
    </row>
    <row r="27" spans="2:25" ht="11.25">
      <c r="B27" s="152"/>
      <c r="C27" s="230" t="s">
        <v>185</v>
      </c>
      <c r="D27" s="144"/>
      <c r="E27" s="144"/>
      <c r="F27" s="163">
        <f>L27</f>
        <v>-22306</v>
      </c>
      <c r="G27" s="155"/>
      <c r="H27" s="144"/>
      <c r="I27" s="230" t="s">
        <v>209</v>
      </c>
      <c r="J27" s="144"/>
      <c r="K27" s="144"/>
      <c r="L27" s="163">
        <f>L24+L25-L26</f>
        <v>-22306</v>
      </c>
      <c r="M27" s="155"/>
      <c r="N27" s="144"/>
      <c r="O27" s="171" t="s">
        <v>240</v>
      </c>
      <c r="P27" s="144"/>
      <c r="Q27" s="144"/>
      <c r="R27" s="160">
        <f>SUM(R24:R26)</f>
        <v>1725109</v>
      </c>
      <c r="S27" s="155"/>
      <c r="T27" s="144"/>
      <c r="U27" s="230" t="s">
        <v>256</v>
      </c>
      <c r="X27" s="163">
        <f>X22-X23-X24+X25-X26</f>
        <v>-10913</v>
      </c>
      <c r="Y27" s="155"/>
    </row>
    <row r="28" spans="2:25" ht="11.25">
      <c r="B28" s="152"/>
      <c r="C28" s="230" t="s">
        <v>184</v>
      </c>
      <c r="D28" s="144"/>
      <c r="E28" s="144"/>
      <c r="F28" s="166">
        <f>W!A240</f>
        <v>-154105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235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0" t="s">
        <v>186</v>
      </c>
      <c r="F29" s="163">
        <f>W!A257</f>
        <v>-176411</v>
      </c>
      <c r="G29" s="155"/>
      <c r="H29" s="144"/>
      <c r="I29" s="158" t="s">
        <v>211</v>
      </c>
      <c r="J29" s="144"/>
      <c r="K29" s="144"/>
      <c r="L29" s="160">
        <f>W!A256</f>
        <v>-22306</v>
      </c>
      <c r="M29" s="155"/>
      <c r="N29" s="144"/>
      <c r="S29" s="155"/>
      <c r="U29" s="158" t="s">
        <v>257</v>
      </c>
      <c r="V29" s="144"/>
      <c r="W29" s="144"/>
      <c r="X29" s="163">
        <f>W!A233</f>
        <v>-304644</v>
      </c>
      <c r="Y29" s="155"/>
    </row>
    <row r="30" spans="2:25" ht="11.25">
      <c r="B30" s="152"/>
      <c r="C30" s="144"/>
      <c r="G30" s="155"/>
      <c r="H30" s="144"/>
      <c r="I30" s="230" t="s">
        <v>212</v>
      </c>
      <c r="L30" s="173">
        <f>IF(R33&gt;0,100*L29/R33,0)</f>
        <v>-0.55765</v>
      </c>
      <c r="M30" s="155"/>
      <c r="N30" s="144"/>
      <c r="O30" s="158" t="s">
        <v>241</v>
      </c>
      <c r="P30" s="144"/>
      <c r="Q30" s="144"/>
      <c r="R30" s="160">
        <f>R21-R27-R28</f>
        <v>3823589</v>
      </c>
      <c r="S30" s="155"/>
      <c r="U30" s="230" t="s">
        <v>258</v>
      </c>
      <c r="V30" s="144"/>
      <c r="W30" s="144"/>
      <c r="X30" s="165">
        <f>W!A234</f>
        <v>-193809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0" t="s">
        <v>228</v>
      </c>
      <c r="X31" s="144">
        <f>R19-R26</f>
        <v>-498453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236</v>
      </c>
      <c r="S32" s="155"/>
      <c r="U32" s="91" t="s">
        <v>322</v>
      </c>
      <c r="X32" s="163">
        <f>W!A270</f>
        <v>450000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226</v>
      </c>
      <c r="G33" s="155"/>
      <c r="H33" s="144"/>
      <c r="I33" s="158" t="s">
        <v>215</v>
      </c>
      <c r="J33" s="144"/>
      <c r="K33" s="144"/>
      <c r="L33" s="160">
        <f>L29-L32</f>
        <v>-22306</v>
      </c>
      <c r="M33" s="155"/>
      <c r="O33" s="171" t="s">
        <v>237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3315</v>
      </c>
      <c r="G34" s="155"/>
      <c r="H34" s="144"/>
      <c r="I34" s="91" t="s">
        <v>216</v>
      </c>
      <c r="J34" s="144"/>
      <c r="K34" s="144"/>
      <c r="L34" s="166">
        <f>W!A260</f>
        <v>-154105</v>
      </c>
      <c r="M34" s="155"/>
      <c r="O34" s="91" t="s">
        <v>239</v>
      </c>
      <c r="R34" s="160">
        <f>W!A276</f>
        <v>0</v>
      </c>
      <c r="S34" s="155"/>
      <c r="U34" s="158" t="s">
        <v>259</v>
      </c>
      <c r="V34" s="144"/>
      <c r="W34" s="144"/>
      <c r="X34" s="163">
        <f>W!A238</f>
        <v>969000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-176411</v>
      </c>
      <c r="M35" s="155"/>
      <c r="O35" s="158" t="s">
        <v>238</v>
      </c>
      <c r="P35" s="144"/>
      <c r="Q35" s="144"/>
      <c r="R35" s="166">
        <f>R36-R33-R34</f>
        <v>-176411</v>
      </c>
      <c r="S35" s="155"/>
      <c r="U35" s="158" t="s">
        <v>260</v>
      </c>
      <c r="V35" s="144"/>
      <c r="W35" s="144"/>
      <c r="X35" s="163">
        <f>W!A239</f>
        <v>1061000</v>
      </c>
      <c r="Y35" s="155"/>
    </row>
    <row r="36" spans="2:25" ht="11.25">
      <c r="B36" s="152"/>
      <c r="G36" s="155"/>
      <c r="M36" s="155"/>
      <c r="O36" s="158" t="s">
        <v>300</v>
      </c>
      <c r="P36" s="144"/>
      <c r="Q36" s="144"/>
      <c r="R36" s="160">
        <f>W!A277</f>
        <v>3823589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7" t="s">
        <v>323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313</v>
      </c>
      <c r="C1" s="22"/>
      <c r="F1" s="181"/>
      <c r="G1" s="224" t="s">
        <v>262</v>
      </c>
      <c r="I1" s="14" t="s">
        <v>22</v>
      </c>
      <c r="J1" s="15">
        <f>W!$A1</f>
        <v>1</v>
      </c>
      <c r="K1" s="14" t="s">
        <v>21</v>
      </c>
      <c r="L1" s="15">
        <f>W!$A4</f>
        <v>2018</v>
      </c>
      <c r="M1" s="14" t="s">
        <v>26</v>
      </c>
      <c r="N1" s="225">
        <f>W!$A5</f>
        <v>3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317</v>
      </c>
      <c r="D4" s="107"/>
      <c r="E4" s="107"/>
      <c r="F4" s="97"/>
      <c r="G4" s="35" t="s">
        <v>123</v>
      </c>
      <c r="H4" s="182" t="s">
        <v>3</v>
      </c>
      <c r="I4" s="28" t="s">
        <v>263</v>
      </c>
      <c r="K4" s="97"/>
      <c r="L4" s="97"/>
      <c r="M4" s="97"/>
      <c r="N4" s="102"/>
    </row>
    <row r="5" spans="2:14" ht="13.5">
      <c r="B5" s="101"/>
      <c r="C5" s="127" t="s">
        <v>264</v>
      </c>
      <c r="D5" s="97"/>
      <c r="E5" s="97"/>
      <c r="F5" s="97"/>
      <c r="G5" s="182">
        <f>W!A505</f>
        <v>4250</v>
      </c>
      <c r="H5" s="182">
        <f>W!A506</f>
        <v>4314</v>
      </c>
      <c r="I5" s="182">
        <f>W!A504</f>
        <v>6893</v>
      </c>
      <c r="K5" s="108"/>
      <c r="M5" s="97"/>
      <c r="N5" s="102"/>
    </row>
    <row r="6" spans="2:14" ht="13.5">
      <c r="B6" s="101"/>
      <c r="C6" s="127" t="s">
        <v>265</v>
      </c>
      <c r="D6" s="97"/>
      <c r="E6" s="97"/>
      <c r="F6" s="97"/>
      <c r="G6" s="183">
        <f>W!A507/10</f>
        <v>9.5</v>
      </c>
      <c r="H6" s="183">
        <f>W!A508/10</f>
        <v>5.3</v>
      </c>
      <c r="I6" s="184"/>
      <c r="K6" s="108"/>
      <c r="L6" s="116"/>
      <c r="M6" s="97"/>
      <c r="N6" s="102"/>
    </row>
    <row r="7" spans="2:14" ht="12">
      <c r="B7" s="101"/>
      <c r="C7" s="28" t="s">
        <v>266</v>
      </c>
      <c r="D7" s="97"/>
      <c r="E7" s="97"/>
      <c r="F7" s="97"/>
      <c r="G7" s="182">
        <f>W!A509</f>
        <v>2264</v>
      </c>
      <c r="H7" s="182">
        <f>W!A510</f>
        <v>2184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316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267</v>
      </c>
      <c r="D10" s="97"/>
      <c r="E10" s="97"/>
      <c r="F10" s="97"/>
      <c r="G10" s="183">
        <f>W!A501/10</f>
        <v>1.5</v>
      </c>
      <c r="H10" s="183">
        <f>W!A502/10</f>
        <v>2.5</v>
      </c>
      <c r="I10" s="28" t="s">
        <v>268</v>
      </c>
      <c r="J10" s="28"/>
      <c r="K10" s="116"/>
      <c r="L10" s="185">
        <f>W!A511/100</f>
        <v>0.85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269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275</v>
      </c>
      <c r="D15" s="97"/>
      <c r="E15" s="97"/>
      <c r="F15" s="97"/>
      <c r="G15" s="28" t="s">
        <v>138</v>
      </c>
      <c r="H15" s="66" t="s">
        <v>270</v>
      </c>
      <c r="I15" s="35" t="s">
        <v>271</v>
      </c>
      <c r="K15" s="108"/>
      <c r="L15" s="116"/>
      <c r="M15" s="97"/>
      <c r="N15" s="102"/>
    </row>
    <row r="16" spans="2:14" ht="12">
      <c r="B16" s="101"/>
      <c r="C16" s="85" t="s">
        <v>276</v>
      </c>
      <c r="D16" s="97"/>
      <c r="E16" s="97"/>
      <c r="F16" s="97"/>
      <c r="G16" s="226">
        <f>INT(L10*G20/1000)+60</f>
        <v>125</v>
      </c>
      <c r="H16" s="226">
        <f>INT(L10*2*G20/1000)+75</f>
        <v>205</v>
      </c>
      <c r="I16" s="226">
        <f>INT(L10*3*G20/1000)+120</f>
        <v>316</v>
      </c>
      <c r="K16" s="116"/>
      <c r="L16" s="116"/>
      <c r="M16" s="116"/>
      <c r="N16" s="102"/>
    </row>
    <row r="17" spans="2:14" ht="12">
      <c r="B17" s="101"/>
      <c r="C17" s="85" t="s">
        <v>277</v>
      </c>
      <c r="E17" s="97"/>
      <c r="F17" s="97"/>
      <c r="G17" s="226">
        <f>INT(L10*1.5*G20/1000)+60</f>
        <v>158</v>
      </c>
      <c r="H17" s="226">
        <f>INT(L10*1.5*2*G20/1000)+75</f>
        <v>271</v>
      </c>
      <c r="I17" s="226">
        <f>INT(L10*1.5*3*G20/1000)+120</f>
        <v>414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273</v>
      </c>
      <c r="I19" s="35" t="s">
        <v>272</v>
      </c>
      <c r="K19" s="116"/>
      <c r="L19" s="116"/>
      <c r="M19" s="97"/>
      <c r="N19" s="102"/>
    </row>
    <row r="20" spans="2:14" ht="12">
      <c r="B20" s="101"/>
      <c r="C20" s="85" t="s">
        <v>274</v>
      </c>
      <c r="D20" s="97"/>
      <c r="G20" s="187">
        <f>W!A515</f>
        <v>76951</v>
      </c>
      <c r="H20" s="187">
        <f>W!A516</f>
        <v>75618</v>
      </c>
      <c r="I20" s="187">
        <f>W!A517</f>
        <v>69658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278</v>
      </c>
      <c r="D23" s="97"/>
      <c r="E23" s="97"/>
      <c r="F23" s="188" t="str">
        <f>W!A681</f>
        <v>Most of the succesful businesses at the moment are run by young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entrepreneurs. Some are being hindered by beaurocratic regulations.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When will governments reduce this burden?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279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280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281</v>
      </c>
      <c r="D35" s="97"/>
      <c r="E35" s="97"/>
      <c r="F35" s="196">
        <f>W!A522/100</f>
        <v>101.48</v>
      </c>
      <c r="G35" s="196">
        <f>W!A542/100</f>
        <v>101.48</v>
      </c>
      <c r="H35" s="196">
        <f>W!A562/100</f>
        <v>101.48</v>
      </c>
      <c r="I35" s="196">
        <f>W!A582/100</f>
        <v>101.48</v>
      </c>
      <c r="J35" s="196">
        <f>W!A602/100</f>
        <v>101.48</v>
      </c>
      <c r="K35" s="196">
        <f>W!A622/100</f>
        <v>101.48</v>
      </c>
      <c r="L35" s="196">
        <f>W!A642/100</f>
        <v>101.48</v>
      </c>
      <c r="M35" s="196">
        <f>W!A662/100</f>
        <v>101.48</v>
      </c>
      <c r="N35" s="195"/>
    </row>
    <row r="36" spans="2:14" ht="12">
      <c r="B36" s="101"/>
      <c r="C36" s="19" t="s">
        <v>282</v>
      </c>
      <c r="D36" s="97"/>
      <c r="E36" s="97"/>
      <c r="F36" s="196">
        <f>W!A523</f>
        <v>4059200</v>
      </c>
      <c r="G36" s="196">
        <f>W!A543</f>
        <v>4059200</v>
      </c>
      <c r="H36" s="196">
        <f>W!A563</f>
        <v>4059200</v>
      </c>
      <c r="I36" s="196">
        <f>W!A583</f>
        <v>4059200</v>
      </c>
      <c r="J36" s="196">
        <f>W!A603</f>
        <v>4059200</v>
      </c>
      <c r="K36" s="196">
        <f>W!A623</f>
        <v>4059200</v>
      </c>
      <c r="L36" s="196">
        <f>W!A643</f>
        <v>4059200</v>
      </c>
      <c r="M36" s="196">
        <f>W!A663</f>
        <v>4059200</v>
      </c>
      <c r="N36" s="195"/>
    </row>
    <row r="37" spans="2:14" ht="12">
      <c r="B37" s="101"/>
      <c r="C37" s="97"/>
      <c r="F37" s="117"/>
      <c r="G37" s="117"/>
      <c r="H37" s="117"/>
      <c r="I37" s="206"/>
      <c r="J37" s="117"/>
      <c r="K37" s="117"/>
      <c r="L37" s="117"/>
      <c r="M37" s="117"/>
      <c r="N37" s="195"/>
    </row>
    <row r="38" spans="2:14" ht="12">
      <c r="B38" s="101"/>
      <c r="C38" s="19" t="s">
        <v>283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284</v>
      </c>
      <c r="D39" s="97"/>
      <c r="E39" s="97"/>
      <c r="F39" s="196">
        <f>W!A525</f>
        <v>4059200</v>
      </c>
      <c r="G39" s="196">
        <f>W!A545</f>
        <v>4059200</v>
      </c>
      <c r="H39" s="196">
        <f>W!A565</f>
        <v>4059200</v>
      </c>
      <c r="I39" s="196">
        <f>W!A585</f>
        <v>4059200</v>
      </c>
      <c r="J39" s="196">
        <f>W!A605</f>
        <v>4059200</v>
      </c>
      <c r="K39" s="196">
        <f>W!A625</f>
        <v>4059200</v>
      </c>
      <c r="L39" s="196">
        <f>W!A645</f>
        <v>4059200</v>
      </c>
      <c r="M39" s="196">
        <f>W!A665</f>
        <v>4059200</v>
      </c>
      <c r="N39" s="195"/>
    </row>
    <row r="40" spans="2:14" ht="12">
      <c r="B40" s="101"/>
      <c r="C40" s="97"/>
      <c r="D40" s="97"/>
      <c r="E40" s="97"/>
      <c r="F40" s="207"/>
      <c r="G40" s="207"/>
      <c r="H40" s="207"/>
      <c r="I40" s="196"/>
      <c r="J40" s="207"/>
      <c r="K40" s="207"/>
      <c r="L40" s="207"/>
      <c r="M40" s="207"/>
      <c r="N40" s="195"/>
    </row>
    <row r="41" spans="2:14" ht="12">
      <c r="B41" s="101"/>
      <c r="C41" s="107" t="s">
        <v>293</v>
      </c>
      <c r="D41" s="97"/>
      <c r="E41" s="97"/>
      <c r="F41" s="196"/>
      <c r="G41" s="196"/>
      <c r="H41" s="196"/>
      <c r="I41" s="196"/>
      <c r="J41" s="207"/>
      <c r="K41" s="207"/>
      <c r="L41" s="207"/>
      <c r="M41" s="207"/>
      <c r="N41" s="195"/>
    </row>
    <row r="42" spans="2:14" ht="12">
      <c r="B42" s="101"/>
      <c r="C42" s="19" t="s">
        <v>285</v>
      </c>
      <c r="D42" s="97"/>
      <c r="E42" s="97"/>
      <c r="F42" s="196"/>
      <c r="G42" s="196"/>
      <c r="H42" s="196"/>
      <c r="I42" s="196"/>
      <c r="J42" s="207"/>
      <c r="K42" s="207"/>
      <c r="L42" s="207"/>
      <c r="M42" s="207"/>
      <c r="N42" s="195"/>
    </row>
    <row r="43" spans="2:14" ht="12">
      <c r="B43" s="101"/>
      <c r="C43" s="19" t="s">
        <v>289</v>
      </c>
      <c r="D43" s="97"/>
      <c r="E43" s="97"/>
      <c r="F43" s="196">
        <f>W!A526</f>
        <v>291</v>
      </c>
      <c r="G43" s="196">
        <f>W!A546</f>
        <v>291</v>
      </c>
      <c r="H43" s="196">
        <f>W!A566</f>
        <v>291</v>
      </c>
      <c r="I43" s="196">
        <f>W!A586</f>
        <v>291</v>
      </c>
      <c r="J43" s="196">
        <f>W!A606</f>
        <v>291</v>
      </c>
      <c r="K43" s="196">
        <f>W!A626</f>
        <v>291</v>
      </c>
      <c r="L43" s="196">
        <f>W!A646</f>
        <v>291</v>
      </c>
      <c r="M43" s="196">
        <f>W!A666</f>
        <v>291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296</v>
      </c>
      <c r="G44" s="196">
        <f>W!A547</f>
        <v>296</v>
      </c>
      <c r="H44" s="196">
        <f>W!A567</f>
        <v>296</v>
      </c>
      <c r="I44" s="196">
        <f>W!A587</f>
        <v>296</v>
      </c>
      <c r="J44" s="196">
        <f>W!A607</f>
        <v>296</v>
      </c>
      <c r="K44" s="196">
        <f>W!A627</f>
        <v>296</v>
      </c>
      <c r="L44" s="196">
        <f>W!A647</f>
        <v>296</v>
      </c>
      <c r="M44" s="196">
        <f>W!A667</f>
        <v>296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296</v>
      </c>
      <c r="G45" s="196">
        <f>W!A548</f>
        <v>296</v>
      </c>
      <c r="H45" s="196">
        <f>W!A568</f>
        <v>296</v>
      </c>
      <c r="I45" s="196">
        <f>W!A588</f>
        <v>296</v>
      </c>
      <c r="J45" s="196">
        <f>W!A608</f>
        <v>296</v>
      </c>
      <c r="K45" s="196">
        <f>W!A628</f>
        <v>296</v>
      </c>
      <c r="L45" s="196">
        <f>W!A648</f>
        <v>296</v>
      </c>
      <c r="M45" s="196">
        <f>W!A668</f>
        <v>296</v>
      </c>
      <c r="N45" s="195"/>
    </row>
    <row r="46" spans="2:14" ht="12">
      <c r="B46" s="101"/>
      <c r="C46" s="19" t="s">
        <v>290</v>
      </c>
      <c r="D46" s="97"/>
      <c r="E46" s="97"/>
      <c r="F46" s="196">
        <f>W!A529</f>
        <v>486</v>
      </c>
      <c r="G46" s="196">
        <f>W!A549</f>
        <v>486</v>
      </c>
      <c r="H46" s="196">
        <f>W!A569</f>
        <v>486</v>
      </c>
      <c r="I46" s="196">
        <f>W!A589</f>
        <v>486</v>
      </c>
      <c r="J46" s="196">
        <f>W!A609</f>
        <v>486</v>
      </c>
      <c r="K46" s="196">
        <f>W!A629</f>
        <v>486</v>
      </c>
      <c r="L46" s="196">
        <f>W!A649</f>
        <v>486</v>
      </c>
      <c r="M46" s="196">
        <f>W!A669</f>
        <v>486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496</v>
      </c>
      <c r="G47" s="196">
        <f>W!A550</f>
        <v>496</v>
      </c>
      <c r="H47" s="196">
        <f>W!A570</f>
        <v>496</v>
      </c>
      <c r="I47" s="196">
        <f>W!A590</f>
        <v>496</v>
      </c>
      <c r="J47" s="196">
        <f>W!A610</f>
        <v>496</v>
      </c>
      <c r="K47" s="196">
        <f>W!A630</f>
        <v>496</v>
      </c>
      <c r="L47" s="196">
        <f>W!A650</f>
        <v>496</v>
      </c>
      <c r="M47" s="196">
        <f>W!A670</f>
        <v>496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491</v>
      </c>
      <c r="G48" s="196">
        <f>W!A551</f>
        <v>491</v>
      </c>
      <c r="H48" s="196">
        <f>W!A571</f>
        <v>491</v>
      </c>
      <c r="I48" s="196">
        <f>W!A591</f>
        <v>491</v>
      </c>
      <c r="J48" s="196">
        <f>W!A611</f>
        <v>491</v>
      </c>
      <c r="K48" s="196">
        <f>W!A631</f>
        <v>491</v>
      </c>
      <c r="L48" s="196">
        <f>W!A651</f>
        <v>491</v>
      </c>
      <c r="M48" s="196">
        <f>W!A671</f>
        <v>491</v>
      </c>
      <c r="N48" s="195"/>
    </row>
    <row r="49" spans="2:14" ht="12">
      <c r="B49" s="101"/>
      <c r="C49" s="19" t="s">
        <v>291</v>
      </c>
      <c r="D49" s="97"/>
      <c r="E49" s="97"/>
      <c r="F49" s="196">
        <f>W!A532</f>
        <v>767</v>
      </c>
      <c r="G49" s="196">
        <f>W!A552</f>
        <v>767</v>
      </c>
      <c r="H49" s="196">
        <f>W!A572</f>
        <v>767</v>
      </c>
      <c r="I49" s="196">
        <f>W!A592</f>
        <v>767</v>
      </c>
      <c r="J49" s="196">
        <f>W!A612</f>
        <v>767</v>
      </c>
      <c r="K49" s="196">
        <f>W!A632</f>
        <v>767</v>
      </c>
      <c r="L49" s="196">
        <f>W!A652</f>
        <v>767</v>
      </c>
      <c r="M49" s="196">
        <f>W!A672</f>
        <v>767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785</v>
      </c>
      <c r="G50" s="196">
        <f>W!A553</f>
        <v>785</v>
      </c>
      <c r="H50" s="196">
        <f>W!A573</f>
        <v>785</v>
      </c>
      <c r="I50" s="196">
        <f>W!A593</f>
        <v>785</v>
      </c>
      <c r="J50" s="196">
        <f>W!A613</f>
        <v>785</v>
      </c>
      <c r="K50" s="196">
        <f>W!A633</f>
        <v>785</v>
      </c>
      <c r="L50" s="196">
        <f>W!A653</f>
        <v>785</v>
      </c>
      <c r="M50" s="196">
        <f>W!A673</f>
        <v>785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772</v>
      </c>
      <c r="G51" s="196">
        <f>W!A554</f>
        <v>772</v>
      </c>
      <c r="H51" s="196">
        <f>W!A574</f>
        <v>772</v>
      </c>
      <c r="I51" s="196">
        <f>W!A594</f>
        <v>772</v>
      </c>
      <c r="J51" s="196">
        <f>W!A614</f>
        <v>772</v>
      </c>
      <c r="K51" s="196">
        <f>W!A634</f>
        <v>772</v>
      </c>
      <c r="L51" s="196">
        <f>W!A654</f>
        <v>772</v>
      </c>
      <c r="M51" s="196">
        <f>W!A674</f>
        <v>772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286</v>
      </c>
      <c r="D53" s="97"/>
      <c r="E53" s="97"/>
      <c r="F53" s="196">
        <f>W!A535</f>
        <v>118</v>
      </c>
      <c r="G53" s="196">
        <f>W!A555</f>
        <v>118</v>
      </c>
      <c r="H53" s="196">
        <f>W!A575</f>
        <v>118</v>
      </c>
      <c r="I53" s="196">
        <f>W!A595</f>
        <v>118</v>
      </c>
      <c r="J53" s="196">
        <f>W!A615</f>
        <v>118</v>
      </c>
      <c r="K53" s="196">
        <f>W!A635</f>
        <v>118</v>
      </c>
      <c r="L53" s="196">
        <f>W!A655</f>
        <v>118</v>
      </c>
      <c r="M53" s="196">
        <f>W!A675</f>
        <v>118</v>
      </c>
      <c r="N53" s="195"/>
    </row>
    <row r="54" spans="2:14" ht="13.5">
      <c r="B54" s="101"/>
      <c r="C54" s="123" t="s">
        <v>287</v>
      </c>
      <c r="D54" s="97"/>
      <c r="E54" s="97"/>
      <c r="F54" s="196">
        <f>W!A536</f>
        <v>1200</v>
      </c>
      <c r="G54" s="196">
        <f>W!A556</f>
        <v>1200</v>
      </c>
      <c r="H54" s="196">
        <f>W!A576</f>
        <v>1200</v>
      </c>
      <c r="I54" s="196">
        <f>W!A596</f>
        <v>1200</v>
      </c>
      <c r="J54" s="196">
        <f>W!A616</f>
        <v>1200</v>
      </c>
      <c r="K54" s="196">
        <f>W!A636</f>
        <v>1200</v>
      </c>
      <c r="L54" s="196">
        <f>W!A656</f>
        <v>1200</v>
      </c>
      <c r="M54" s="196">
        <f>W!A676</f>
        <v>1200</v>
      </c>
      <c r="N54" s="195"/>
    </row>
    <row r="55" spans="2:14" ht="12">
      <c r="B55" s="101"/>
      <c r="C55" s="97" t="s">
        <v>288</v>
      </c>
      <c r="D55" s="97"/>
      <c r="E55" s="97"/>
      <c r="F55" s="196">
        <f>W!A537</f>
        <v>8</v>
      </c>
      <c r="G55" s="196">
        <f>W!A557</f>
        <v>8</v>
      </c>
      <c r="H55" s="196">
        <f>W!A577</f>
        <v>8</v>
      </c>
      <c r="I55" s="196">
        <f>W!A597</f>
        <v>8</v>
      </c>
      <c r="J55" s="196">
        <f>W!A617</f>
        <v>8</v>
      </c>
      <c r="K55" s="196">
        <f>W!A637</f>
        <v>8</v>
      </c>
      <c r="L55" s="196">
        <f>W!A657</f>
        <v>8</v>
      </c>
      <c r="M55" s="196">
        <f>W!A677</f>
        <v>8</v>
      </c>
      <c r="N55" s="195"/>
    </row>
    <row r="56" spans="2:14" ht="12">
      <c r="B56" s="103"/>
      <c r="C56" s="96"/>
      <c r="D56" s="96"/>
      <c r="E56" s="96"/>
      <c r="F56" s="208"/>
      <c r="G56" s="208"/>
      <c r="H56" s="209"/>
      <c r="I56" s="210"/>
      <c r="J56" s="208"/>
      <c r="K56" s="208"/>
      <c r="L56" s="208"/>
      <c r="M56" s="209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7" t="s">
        <v>323</v>
      </c>
    </row>
    <row r="60" spans="2:14" ht="12">
      <c r="B60" s="97"/>
      <c r="C60" s="97"/>
      <c r="D60" s="97"/>
      <c r="E60" s="97"/>
      <c r="F60" s="207"/>
      <c r="G60" s="207"/>
      <c r="H60" s="196"/>
      <c r="I60" s="211"/>
      <c r="J60" s="207"/>
      <c r="K60" s="207"/>
      <c r="L60" s="207"/>
      <c r="M60" s="196"/>
      <c r="N60" s="97"/>
    </row>
    <row r="61" spans="2:14" ht="15.75">
      <c r="B61" s="180" t="s">
        <v>11</v>
      </c>
      <c r="C61" s="22"/>
      <c r="F61" s="181"/>
      <c r="G61" s="224" t="s">
        <v>292</v>
      </c>
      <c r="I61" s="14" t="s">
        <v>22</v>
      </c>
      <c r="J61" s="15">
        <f>W!$A59</f>
        <v>0</v>
      </c>
      <c r="K61" s="14" t="s">
        <v>21</v>
      </c>
      <c r="L61" s="15">
        <f>W!$A62</f>
        <v>10</v>
      </c>
      <c r="M61" s="14" t="s">
        <v>26</v>
      </c>
      <c r="N61" s="225">
        <f>W!$A63</f>
        <v>13</v>
      </c>
    </row>
    <row r="62" spans="3:14" ht="12">
      <c r="C62" s="97"/>
      <c r="D62" s="97"/>
      <c r="E62" s="97"/>
      <c r="F62" s="207"/>
      <c r="G62" s="207"/>
      <c r="H62" s="196"/>
      <c r="I62" s="211"/>
      <c r="J62" s="207"/>
      <c r="K62" s="207"/>
      <c r="L62" s="207"/>
      <c r="M62" s="196"/>
      <c r="N62" s="97"/>
    </row>
    <row r="63" spans="2:14" ht="12">
      <c r="B63" s="98"/>
      <c r="C63" s="100"/>
      <c r="D63" s="100"/>
      <c r="E63" s="100"/>
      <c r="F63" s="212"/>
      <c r="G63" s="212"/>
      <c r="H63" s="212"/>
      <c r="I63" s="213"/>
      <c r="J63" s="212"/>
      <c r="K63" s="212"/>
      <c r="L63" s="212"/>
      <c r="M63" s="212"/>
      <c r="N63" s="99"/>
    </row>
    <row r="64" spans="2:14" ht="12">
      <c r="B64" s="101"/>
      <c r="C64" s="107" t="s">
        <v>294</v>
      </c>
      <c r="D64" s="107"/>
      <c r="E64" s="97"/>
      <c r="F64" s="196"/>
      <c r="G64" s="196"/>
      <c r="H64" s="196"/>
      <c r="I64" s="211"/>
      <c r="J64" s="196"/>
      <c r="K64" s="211"/>
      <c r="L64" s="211"/>
      <c r="M64" s="196"/>
      <c r="N64" s="102"/>
    </row>
    <row r="65" spans="2:14" ht="12">
      <c r="B65" s="101"/>
      <c r="C65" s="107"/>
      <c r="D65" s="19" t="s">
        <v>295</v>
      </c>
      <c r="E65" s="97"/>
      <c r="F65" s="214">
        <f>W!A701</f>
        <v>1</v>
      </c>
      <c r="G65" s="214">
        <f>W!A721</f>
        <v>2</v>
      </c>
      <c r="H65" s="214">
        <f>W!A741</f>
        <v>3</v>
      </c>
      <c r="I65" s="214">
        <f>W!A761</f>
        <v>4</v>
      </c>
      <c r="J65" s="214">
        <f>W!A781</f>
        <v>5</v>
      </c>
      <c r="K65" s="214">
        <f>W!A801</f>
        <v>6</v>
      </c>
      <c r="L65" s="214">
        <f>W!A821</f>
        <v>7</v>
      </c>
      <c r="M65" s="214">
        <f>W!A841</f>
        <v>8</v>
      </c>
      <c r="N65" s="102"/>
    </row>
    <row r="66" spans="2:14" ht="12">
      <c r="B66" s="101"/>
      <c r="C66" s="107" t="s">
        <v>296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297</v>
      </c>
      <c r="D67" s="97"/>
      <c r="E67" s="97"/>
      <c r="F67" s="196">
        <f>W!A702</f>
        <v>3407799</v>
      </c>
      <c r="G67" s="196">
        <f>W!A722</f>
        <v>3407799</v>
      </c>
      <c r="H67" s="196">
        <f>W!A742</f>
        <v>3407799</v>
      </c>
      <c r="I67" s="196">
        <f>W!A762</f>
        <v>3407799</v>
      </c>
      <c r="J67" s="196">
        <f>W!A782</f>
        <v>3407799</v>
      </c>
      <c r="K67" s="196">
        <f>W!A802</f>
        <v>3407799</v>
      </c>
      <c r="L67" s="196">
        <f>W!A822</f>
        <v>3407799</v>
      </c>
      <c r="M67" s="196">
        <f>W!A842</f>
        <v>3407799</v>
      </c>
      <c r="N67" s="102"/>
    </row>
    <row r="68" spans="2:14" ht="12">
      <c r="B68" s="101"/>
      <c r="C68" s="19" t="s">
        <v>299</v>
      </c>
      <c r="D68" s="97"/>
      <c r="E68" s="97"/>
      <c r="F68" s="196">
        <f>W!A703</f>
        <v>212934</v>
      </c>
      <c r="G68" s="196">
        <f>W!A723</f>
        <v>212934</v>
      </c>
      <c r="H68" s="196">
        <f>W!A743</f>
        <v>212934</v>
      </c>
      <c r="I68" s="196">
        <f>W!A763</f>
        <v>212934</v>
      </c>
      <c r="J68" s="196">
        <f>W!A783</f>
        <v>212934</v>
      </c>
      <c r="K68" s="196">
        <f>W!A803</f>
        <v>212934</v>
      </c>
      <c r="L68" s="196">
        <f>W!A823</f>
        <v>212934</v>
      </c>
      <c r="M68" s="196">
        <f>W!A843</f>
        <v>212934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1477965</v>
      </c>
      <c r="G69" s="196">
        <f>W!A724</f>
        <v>1477965</v>
      </c>
      <c r="H69" s="196">
        <f>W!A744</f>
        <v>1477965</v>
      </c>
      <c r="I69" s="196">
        <f>W!A764</f>
        <v>1477965</v>
      </c>
      <c r="J69" s="196">
        <f>W!A784</f>
        <v>1477965</v>
      </c>
      <c r="K69" s="196">
        <f>W!A804</f>
        <v>1477965</v>
      </c>
      <c r="L69" s="196">
        <f>W!A824</f>
        <v>1477965</v>
      </c>
      <c r="M69" s="196">
        <f>W!A844</f>
        <v>1477965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450000</v>
      </c>
      <c r="G70" s="196">
        <f>W!A725</f>
        <v>450000</v>
      </c>
      <c r="H70" s="196">
        <f>W!A745</f>
        <v>450000</v>
      </c>
      <c r="I70" s="196">
        <f>W!A765</f>
        <v>450000</v>
      </c>
      <c r="J70" s="196">
        <f>W!A785</f>
        <v>450000</v>
      </c>
      <c r="K70" s="196">
        <f>W!A805</f>
        <v>450000</v>
      </c>
      <c r="L70" s="196">
        <f>W!A825</f>
        <v>450000</v>
      </c>
      <c r="M70" s="196">
        <f>W!A845</f>
        <v>450000</v>
      </c>
      <c r="N70" s="102"/>
    </row>
    <row r="71" spans="2:14" ht="12">
      <c r="B71" s="101"/>
      <c r="C71" s="97"/>
      <c r="D71" s="97"/>
      <c r="E71" s="97"/>
      <c r="F71" s="215"/>
      <c r="G71" s="215"/>
      <c r="H71" s="215"/>
      <c r="I71" s="215"/>
      <c r="J71" s="215"/>
      <c r="K71" s="215"/>
      <c r="L71" s="215"/>
      <c r="M71" s="215"/>
      <c r="N71" s="102"/>
    </row>
    <row r="72" spans="2:14" ht="12">
      <c r="B72" s="101"/>
      <c r="C72" s="107" t="s">
        <v>298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776656</v>
      </c>
      <c r="G74" s="196">
        <f>W!A729</f>
        <v>776656</v>
      </c>
      <c r="H74" s="196">
        <f>W!A749</f>
        <v>776656</v>
      </c>
      <c r="I74" s="196">
        <f>W!A769</f>
        <v>776656</v>
      </c>
      <c r="J74" s="196">
        <f>W!A789</f>
        <v>776656</v>
      </c>
      <c r="K74" s="196">
        <f>W!A809</f>
        <v>776656</v>
      </c>
      <c r="L74" s="196">
        <f>W!A829</f>
        <v>776656</v>
      </c>
      <c r="M74" s="196">
        <f>W!A849</f>
        <v>776656</v>
      </c>
      <c r="N74" s="102"/>
    </row>
    <row r="75" spans="2:14" ht="12">
      <c r="B75" s="101"/>
      <c r="C75" s="19" t="s">
        <v>234</v>
      </c>
      <c r="D75" s="97"/>
      <c r="E75" s="97"/>
      <c r="F75" s="196">
        <f>W!A710</f>
        <v>948453</v>
      </c>
      <c r="G75" s="196">
        <f>W!A730</f>
        <v>948453</v>
      </c>
      <c r="H75" s="196">
        <f>W!A750</f>
        <v>948453</v>
      </c>
      <c r="I75" s="196">
        <f>W!A770</f>
        <v>948453</v>
      </c>
      <c r="J75" s="196">
        <f>W!A790</f>
        <v>948453</v>
      </c>
      <c r="K75" s="196">
        <f>W!A810</f>
        <v>948453</v>
      </c>
      <c r="L75" s="196">
        <f>W!A830</f>
        <v>948453</v>
      </c>
      <c r="M75" s="196">
        <f>W!A850</f>
        <v>948453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235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236</v>
      </c>
      <c r="D79" s="97"/>
      <c r="E79" s="188"/>
      <c r="F79" s="215"/>
      <c r="G79" s="215"/>
      <c r="H79" s="215"/>
      <c r="I79" s="215"/>
      <c r="J79" s="215"/>
      <c r="K79" s="215"/>
      <c r="L79" s="215"/>
      <c r="M79" s="215"/>
      <c r="N79" s="102"/>
    </row>
    <row r="80" spans="2:14" ht="12">
      <c r="B80" s="101"/>
      <c r="C80" s="19" t="s">
        <v>237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239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238</v>
      </c>
      <c r="D82" s="97"/>
      <c r="E82" s="97"/>
      <c r="F82" s="196">
        <f>W!A716</f>
        <v>-176411</v>
      </c>
      <c r="G82" s="196">
        <f>W!A736</f>
        <v>-176411</v>
      </c>
      <c r="H82" s="196">
        <f>W!A756</f>
        <v>-176411</v>
      </c>
      <c r="I82" s="196">
        <f>W!A776</f>
        <v>-176411</v>
      </c>
      <c r="J82" s="196">
        <f>W!A796</f>
        <v>-176411</v>
      </c>
      <c r="K82" s="196">
        <f>W!A816</f>
        <v>-176411</v>
      </c>
      <c r="L82" s="196">
        <f>W!A836</f>
        <v>-176411</v>
      </c>
      <c r="M82" s="196">
        <f>W!A856</f>
        <v>-176411</v>
      </c>
      <c r="N82" s="102"/>
    </row>
    <row r="83" spans="2:14" ht="12">
      <c r="B83" s="101"/>
      <c r="C83" s="107" t="s">
        <v>300</v>
      </c>
      <c r="D83" s="97"/>
      <c r="E83" s="97"/>
      <c r="F83" s="196">
        <f aca="true" t="shared" si="0" ref="F83:M83">SUM(F80:F82)</f>
        <v>3823589</v>
      </c>
      <c r="G83" s="196">
        <f t="shared" si="0"/>
        <v>3823589</v>
      </c>
      <c r="H83" s="196">
        <f t="shared" si="0"/>
        <v>3823589</v>
      </c>
      <c r="I83" s="196">
        <f t="shared" si="0"/>
        <v>3823589</v>
      </c>
      <c r="J83" s="196">
        <f t="shared" si="0"/>
        <v>3823589</v>
      </c>
      <c r="K83" s="196">
        <f t="shared" si="0"/>
        <v>3823589</v>
      </c>
      <c r="L83" s="196">
        <f t="shared" si="0"/>
        <v>3823589</v>
      </c>
      <c r="M83" s="196">
        <f t="shared" si="0"/>
        <v>3823589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301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302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289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290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291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310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309</v>
      </c>
      <c r="D104" s="19"/>
      <c r="E104" s="19"/>
      <c r="F104" s="216">
        <f>W!A422</f>
        <v>241000</v>
      </c>
      <c r="G104" s="216">
        <f>W!A429</f>
        <v>241000</v>
      </c>
      <c r="H104" s="216">
        <f>W!A436</f>
        <v>241000</v>
      </c>
      <c r="I104" s="216">
        <f>W!A443</f>
        <v>241000</v>
      </c>
      <c r="J104" s="216">
        <f>W!A450</f>
        <v>241000</v>
      </c>
      <c r="K104" s="216">
        <f>W!A457</f>
        <v>241000</v>
      </c>
      <c r="L104" s="216">
        <f>W!A464</f>
        <v>241000</v>
      </c>
      <c r="M104" s="216">
        <f>W!A471</f>
        <v>241000</v>
      </c>
      <c r="N104" s="24"/>
    </row>
    <row r="105" spans="2:14" ht="12">
      <c r="B105" s="201"/>
      <c r="C105" s="19" t="s">
        <v>303</v>
      </c>
      <c r="D105" s="19"/>
      <c r="E105" s="19"/>
      <c r="F105" s="216">
        <f>W!A423</f>
        <v>80000</v>
      </c>
      <c r="G105" s="216">
        <f>W!A430</f>
        <v>80000</v>
      </c>
      <c r="H105" s="216">
        <f>W!A437</f>
        <v>80000</v>
      </c>
      <c r="I105" s="216">
        <f>W!A444</f>
        <v>80000</v>
      </c>
      <c r="J105" s="216">
        <f>W!A451</f>
        <v>80000</v>
      </c>
      <c r="K105" s="216">
        <f>W!A458</f>
        <v>80000</v>
      </c>
      <c r="L105" s="216">
        <f>W!A465</f>
        <v>80000</v>
      </c>
      <c r="M105" s="216">
        <f>W!A472</f>
        <v>80000</v>
      </c>
      <c r="N105" s="24"/>
    </row>
    <row r="106" spans="2:14" ht="12">
      <c r="B106" s="201"/>
      <c r="C106" s="19" t="s">
        <v>304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305</v>
      </c>
      <c r="D107" s="19"/>
      <c r="E107" s="19"/>
      <c r="F107" s="197" t="str">
        <f>W!A424</f>
        <v>  ***</v>
      </c>
      <c r="G107" s="197" t="str">
        <f>W!A431</f>
        <v>  ***</v>
      </c>
      <c r="H107" s="197" t="str">
        <f>W!A438</f>
        <v>  ***</v>
      </c>
      <c r="I107" s="197" t="str">
        <f>W!A445</f>
        <v>  ***</v>
      </c>
      <c r="J107" s="197" t="str">
        <f>W!A452</f>
        <v>  ***</v>
      </c>
      <c r="K107" s="197" t="str">
        <f>W!A459</f>
        <v>  ***</v>
      </c>
      <c r="L107" s="197" t="str">
        <f>W!A466</f>
        <v>  ***</v>
      </c>
      <c r="M107" s="197" t="str">
        <f>W!A473</f>
        <v>  ***</v>
      </c>
      <c r="N107" s="24"/>
    </row>
    <row r="108" spans="2:14" ht="12">
      <c r="B108" s="201"/>
      <c r="C108" s="19" t="s">
        <v>306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307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308</v>
      </c>
      <c r="D110" s="19"/>
      <c r="E110" s="19"/>
      <c r="F110" s="197" t="str">
        <f>W!A427</f>
        <v> ****</v>
      </c>
      <c r="G110" s="197" t="str">
        <f>W!A434</f>
        <v> ****</v>
      </c>
      <c r="H110" s="197" t="str">
        <f>W!A441</f>
        <v> ****</v>
      </c>
      <c r="I110" s="197" t="str">
        <f>W!A448</f>
        <v> ****</v>
      </c>
      <c r="J110" s="197" t="str">
        <f>W!A455</f>
        <v> ****</v>
      </c>
      <c r="K110" s="197" t="str">
        <f>W!A462</f>
        <v> ****</v>
      </c>
      <c r="L110" s="197" t="str">
        <f>W!A469</f>
        <v> ****</v>
      </c>
      <c r="M110" s="197" t="str">
        <f>W!A476</f>
        <v> ****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7" t="s">
        <v>323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2018</v>
      </c>
    </row>
    <row r="5" ht="12.75">
      <c r="A5">
        <v>3</v>
      </c>
    </row>
    <row r="6" ht="12.75">
      <c r="A6" t="s">
        <v>325</v>
      </c>
    </row>
    <row r="7" ht="12.75">
      <c r="A7">
        <v>25</v>
      </c>
    </row>
    <row r="8" ht="12.75">
      <c r="A8">
        <v>25</v>
      </c>
    </row>
    <row r="9" ht="12.75">
      <c r="A9">
        <v>28</v>
      </c>
    </row>
    <row r="10" ht="12.75">
      <c r="A10">
        <v>0</v>
      </c>
    </row>
    <row r="11" ht="12.75">
      <c r="A11">
        <v>29</v>
      </c>
    </row>
    <row r="12" ht="12.75">
      <c r="A12">
        <v>19</v>
      </c>
    </row>
    <row r="13" ht="12.75">
      <c r="A13">
        <v>21</v>
      </c>
    </row>
    <row r="14" ht="12.75">
      <c r="A14">
        <v>21</v>
      </c>
    </row>
    <row r="15" ht="12.75">
      <c r="A15">
        <v>15</v>
      </c>
    </row>
    <row r="16" ht="12.75">
      <c r="A16">
        <v>16</v>
      </c>
    </row>
    <row r="17" ht="12.75">
      <c r="A17">
        <v>16</v>
      </c>
    </row>
    <row r="18" ht="12.75">
      <c r="A18">
        <v>10</v>
      </c>
    </row>
    <row r="19" ht="12.75">
      <c r="A19">
        <v>16</v>
      </c>
    </row>
    <row r="20" ht="12.75">
      <c r="A20">
        <v>0</v>
      </c>
    </row>
    <row r="21" ht="12.75">
      <c r="A21">
        <v>291</v>
      </c>
    </row>
    <row r="22" ht="12.75">
      <c r="A22">
        <v>296</v>
      </c>
    </row>
    <row r="23" ht="12.75">
      <c r="A23">
        <v>296</v>
      </c>
    </row>
    <row r="24" ht="12.75">
      <c r="A24">
        <v>486</v>
      </c>
    </row>
    <row r="25" ht="12.75">
      <c r="A25">
        <v>496</v>
      </c>
    </row>
    <row r="26" ht="12.75">
      <c r="A26">
        <v>491</v>
      </c>
    </row>
    <row r="27" ht="12.75">
      <c r="A27">
        <v>767</v>
      </c>
    </row>
    <row r="28" ht="12.75">
      <c r="A28">
        <v>785</v>
      </c>
    </row>
    <row r="29" ht="12.75">
      <c r="A29">
        <v>772</v>
      </c>
    </row>
    <row r="30" ht="12.75">
      <c r="A30">
        <v>0</v>
      </c>
    </row>
    <row r="31" ht="12.75">
      <c r="A31">
        <v>1700</v>
      </c>
    </row>
    <row r="32" ht="12.75">
      <c r="A32">
        <v>920</v>
      </c>
    </row>
    <row r="33" ht="12.75">
      <c r="A33">
        <v>1460</v>
      </c>
    </row>
    <row r="34" spans="1:2" ht="12.75">
      <c r="A34">
        <v>800</v>
      </c>
      <c r="B34" s="205" t="s">
        <v>326</v>
      </c>
    </row>
    <row r="35" ht="12.75">
      <c r="A35">
        <v>440</v>
      </c>
    </row>
    <row r="36" ht="12.75">
      <c r="A36">
        <v>720</v>
      </c>
    </row>
    <row r="37" ht="12.75">
      <c r="A37">
        <v>365</v>
      </c>
    </row>
    <row r="38" ht="12.75">
      <c r="A38">
        <v>170</v>
      </c>
    </row>
    <row r="39" ht="12.75">
      <c r="A39">
        <v>337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25</v>
      </c>
    </row>
    <row r="46" ht="12.75">
      <c r="A46">
        <v>30</v>
      </c>
    </row>
    <row r="47" ht="12.75">
      <c r="A47">
        <v>117</v>
      </c>
    </row>
    <row r="48" ht="12.75">
      <c r="A48">
        <v>175</v>
      </c>
    </row>
    <row r="49" ht="12.75">
      <c r="A49">
        <v>350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12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5</v>
      </c>
    </row>
    <row r="62" ht="12.75">
      <c r="A62">
        <v>10</v>
      </c>
    </row>
    <row r="63" ht="12.75">
      <c r="A63">
        <v>13</v>
      </c>
    </row>
    <row r="64" ht="12.75">
      <c r="A64">
        <v>5</v>
      </c>
    </row>
    <row r="65" ht="12.75">
      <c r="A65">
        <v>10</v>
      </c>
    </row>
    <row r="66" ht="12.75">
      <c r="A66">
        <v>12</v>
      </c>
    </row>
    <row r="67" ht="12.75">
      <c r="A67">
        <v>0</v>
      </c>
    </row>
    <row r="68" ht="12.75">
      <c r="A68">
        <v>21</v>
      </c>
    </row>
    <row r="69" ht="12.75">
      <c r="A69">
        <v>10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1</v>
      </c>
    </row>
    <row r="74" ht="12.75">
      <c r="A74">
        <v>0</v>
      </c>
    </row>
    <row r="75" ht="12.75">
      <c r="A75">
        <v>18</v>
      </c>
    </row>
    <row r="76" ht="12.75">
      <c r="A76">
        <v>2</v>
      </c>
    </row>
    <row r="77" ht="12.75">
      <c r="A77">
        <v>18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4</v>
      </c>
    </row>
    <row r="83" ht="12.75">
      <c r="A83">
        <v>1200</v>
      </c>
    </row>
    <row r="84" ht="12.75">
      <c r="A84">
        <v>0</v>
      </c>
    </row>
    <row r="85" ht="12.75">
      <c r="A85">
        <v>100</v>
      </c>
    </row>
    <row r="86" ht="12.75">
      <c r="A86">
        <v>20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115</v>
      </c>
    </row>
    <row r="103" ht="12.75">
      <c r="A103">
        <v>105</v>
      </c>
    </row>
    <row r="104" ht="12.75">
      <c r="A104">
        <v>92</v>
      </c>
    </row>
    <row r="105" ht="12.75">
      <c r="A105" t="s">
        <v>327</v>
      </c>
    </row>
    <row r="106" ht="12.75">
      <c r="A106" t="s">
        <v>328</v>
      </c>
    </row>
    <row r="107" ht="12.75">
      <c r="A107" t="s">
        <v>329</v>
      </c>
    </row>
    <row r="108" ht="12.75">
      <c r="A108">
        <v>4080</v>
      </c>
    </row>
    <row r="109" ht="12.75">
      <c r="A109">
        <v>1959</v>
      </c>
    </row>
    <row r="110" ht="12.75">
      <c r="A110">
        <v>872</v>
      </c>
    </row>
    <row r="111" ht="12.75">
      <c r="A111">
        <v>4208</v>
      </c>
    </row>
    <row r="112" ht="12.75">
      <c r="A112">
        <v>2022</v>
      </c>
    </row>
    <row r="113" ht="12.75">
      <c r="A113">
        <v>899</v>
      </c>
    </row>
    <row r="114" ht="12.75">
      <c r="A114">
        <v>128</v>
      </c>
    </row>
    <row r="115" ht="12.75">
      <c r="A115">
        <v>62</v>
      </c>
    </row>
    <row r="116" ht="12.75">
      <c r="A116">
        <v>27</v>
      </c>
    </row>
    <row r="117" ht="12.75">
      <c r="A117">
        <v>0</v>
      </c>
    </row>
    <row r="118" spans="1:2" ht="12.75">
      <c r="A118">
        <v>1</v>
      </c>
      <c r="B118" s="205" t="s">
        <v>324</v>
      </c>
    </row>
    <row r="119" ht="12.75">
      <c r="A119">
        <v>0</v>
      </c>
    </row>
    <row r="120" ht="12.75">
      <c r="A120">
        <v>999</v>
      </c>
    </row>
    <row r="121" ht="12.75">
      <c r="A121">
        <v>1700</v>
      </c>
    </row>
    <row r="122" ht="12.75">
      <c r="A122">
        <v>920</v>
      </c>
    </row>
    <row r="123" ht="12.75">
      <c r="A123">
        <v>1460</v>
      </c>
    </row>
    <row r="124" ht="12.75">
      <c r="A124">
        <v>799</v>
      </c>
    </row>
    <row r="125" ht="12.75">
      <c r="A125">
        <v>440</v>
      </c>
    </row>
    <row r="126" ht="12.75">
      <c r="A126">
        <v>720</v>
      </c>
    </row>
    <row r="127" ht="12.75">
      <c r="A127">
        <v>365</v>
      </c>
    </row>
    <row r="128" ht="12.75">
      <c r="A128">
        <v>170</v>
      </c>
    </row>
    <row r="129" ht="12.75">
      <c r="A129">
        <v>337</v>
      </c>
    </row>
    <row r="130" ht="12.75">
      <c r="A130">
        <v>999</v>
      </c>
    </row>
    <row r="131" ht="12.75">
      <c r="A131">
        <v>1658</v>
      </c>
    </row>
    <row r="132" ht="12.75">
      <c r="A132">
        <v>897</v>
      </c>
    </row>
    <row r="133" ht="12.75">
      <c r="A133">
        <v>1452</v>
      </c>
    </row>
    <row r="134" ht="12.75">
      <c r="A134">
        <v>779</v>
      </c>
    </row>
    <row r="135" ht="12.75">
      <c r="A135">
        <v>416</v>
      </c>
    </row>
    <row r="136" ht="12.75">
      <c r="A136">
        <v>704</v>
      </c>
    </row>
    <row r="137" ht="12.75">
      <c r="A137">
        <v>363</v>
      </c>
    </row>
    <row r="138" ht="12.75">
      <c r="A138">
        <v>186</v>
      </c>
    </row>
    <row r="139" ht="12.75">
      <c r="A139">
        <v>336</v>
      </c>
    </row>
    <row r="140" ht="12.75">
      <c r="A140">
        <v>999</v>
      </c>
    </row>
    <row r="141" ht="12.75">
      <c r="A141">
        <v>1669</v>
      </c>
    </row>
    <row r="142" ht="12.75">
      <c r="A142">
        <v>897</v>
      </c>
    </row>
    <row r="143" ht="12.75">
      <c r="A143">
        <v>1452</v>
      </c>
    </row>
    <row r="144" ht="12.75">
      <c r="A144">
        <v>786</v>
      </c>
    </row>
    <row r="145" ht="12.75">
      <c r="A145">
        <v>416</v>
      </c>
    </row>
    <row r="146" ht="12.75">
      <c r="A146">
        <v>704</v>
      </c>
    </row>
    <row r="147" ht="12.75">
      <c r="A147">
        <v>363</v>
      </c>
    </row>
    <row r="148" ht="12.75">
      <c r="A148">
        <v>170</v>
      </c>
    </row>
    <row r="149" ht="12.75">
      <c r="A149">
        <v>336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11</v>
      </c>
    </row>
    <row r="159" ht="12.75">
      <c r="A159">
        <v>0</v>
      </c>
    </row>
    <row r="160" ht="12.75">
      <c r="A160">
        <v>999</v>
      </c>
    </row>
    <row r="161" ht="12.75">
      <c r="A161">
        <v>31</v>
      </c>
    </row>
    <row r="162" ht="12.75">
      <c r="A162">
        <v>59</v>
      </c>
    </row>
    <row r="163" ht="12.75">
      <c r="A163">
        <v>250</v>
      </c>
    </row>
    <row r="164" ht="12.75">
      <c r="A164">
        <v>13</v>
      </c>
    </row>
    <row r="165" ht="12.75">
      <c r="A165">
        <v>24</v>
      </c>
    </row>
    <row r="166" ht="12.75">
      <c r="A166">
        <v>229</v>
      </c>
    </row>
    <row r="167" ht="12.75">
      <c r="A167">
        <v>49</v>
      </c>
    </row>
    <row r="168" ht="12.75">
      <c r="A168">
        <v>0</v>
      </c>
    </row>
    <row r="169" ht="12.75">
      <c r="A169">
        <v>89</v>
      </c>
    </row>
    <row r="170" ht="12.75">
      <c r="A170">
        <v>999</v>
      </c>
    </row>
    <row r="171" ht="12.75">
      <c r="A171">
        <v>132</v>
      </c>
    </row>
    <row r="172" ht="12.75">
      <c r="A172">
        <v>64</v>
      </c>
    </row>
    <row r="173" ht="12.75">
      <c r="A173">
        <v>28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330</v>
      </c>
    </row>
    <row r="178" ht="12.75">
      <c r="A178" t="s">
        <v>330</v>
      </c>
    </row>
    <row r="179" ht="12.75">
      <c r="A179" t="s">
        <v>331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38</v>
      </c>
    </row>
    <row r="192" ht="12.75">
      <c r="A192">
        <v>69</v>
      </c>
    </row>
    <row r="193" ht="12.75">
      <c r="A193">
        <v>0</v>
      </c>
    </row>
    <row r="194" ht="12.75">
      <c r="A194">
        <v>11</v>
      </c>
    </row>
    <row r="195" ht="12.75">
      <c r="A195">
        <v>0</v>
      </c>
    </row>
    <row r="196" ht="12.75">
      <c r="A196">
        <v>0</v>
      </c>
    </row>
    <row r="197" ht="12.75">
      <c r="A197">
        <v>42</v>
      </c>
    </row>
    <row r="198" ht="12.75">
      <c r="A198">
        <v>69</v>
      </c>
    </row>
    <row r="199" ht="12.75">
      <c r="A199">
        <v>999</v>
      </c>
    </row>
    <row r="200" ht="12.75">
      <c r="A200">
        <v>999</v>
      </c>
    </row>
    <row r="201" ht="12.75">
      <c r="A201">
        <v>241000</v>
      </c>
    </row>
    <row r="202" ht="12.75">
      <c r="A202">
        <v>124484</v>
      </c>
    </row>
    <row r="203" ht="12.75">
      <c r="A203">
        <v>48043</v>
      </c>
    </row>
    <row r="204" ht="12.75">
      <c r="A204">
        <v>315768</v>
      </c>
    </row>
    <row r="205" ht="12.75">
      <c r="A205">
        <v>27995</v>
      </c>
    </row>
    <row r="206" ht="12.75">
      <c r="A206">
        <v>24520</v>
      </c>
    </row>
    <row r="207" ht="12.75">
      <c r="A207">
        <v>80000</v>
      </c>
    </row>
    <row r="208" ht="12.75">
      <c r="A208">
        <v>15000</v>
      </c>
    </row>
    <row r="209" ht="12.75">
      <c r="A209">
        <v>65000</v>
      </c>
    </row>
    <row r="210" ht="12.75">
      <c r="A210">
        <v>15300</v>
      </c>
    </row>
    <row r="211" ht="12.75">
      <c r="A211">
        <v>9882</v>
      </c>
    </row>
    <row r="212" ht="12.75">
      <c r="A212">
        <v>7500</v>
      </c>
    </row>
    <row r="213" ht="12.75">
      <c r="A213">
        <v>6793</v>
      </c>
    </row>
    <row r="214" ht="12.75">
      <c r="A214">
        <v>19895</v>
      </c>
    </row>
    <row r="215" ht="12.75">
      <c r="A215">
        <v>100000</v>
      </c>
    </row>
    <row r="216" ht="12.75">
      <c r="A216">
        <v>22688</v>
      </c>
    </row>
    <row r="217" ht="12.75">
      <c r="A217">
        <v>1123868</v>
      </c>
    </row>
    <row r="218" ht="12.75">
      <c r="A218">
        <v>2854307</v>
      </c>
    </row>
    <row r="219" ht="12.75">
      <c r="A219">
        <v>226</v>
      </c>
    </row>
    <row r="220" ht="12.75">
      <c r="A220">
        <v>3315</v>
      </c>
    </row>
    <row r="221" ht="12.75">
      <c r="A221">
        <v>2854307</v>
      </c>
    </row>
    <row r="222" ht="12.75">
      <c r="A222">
        <v>0</v>
      </c>
    </row>
    <row r="223" ht="12.75">
      <c r="A223">
        <v>2849725</v>
      </c>
    </row>
    <row r="224" ht="12.75">
      <c r="A224">
        <v>0</v>
      </c>
    </row>
    <row r="225" ht="12.75">
      <c r="A225">
        <v>1687</v>
      </c>
    </row>
    <row r="226" ht="12.75">
      <c r="A226">
        <v>0</v>
      </c>
    </row>
    <row r="227" ht="12.75">
      <c r="A227">
        <v>300000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10913</v>
      </c>
    </row>
    <row r="233" ht="12.75">
      <c r="A233">
        <v>-304644</v>
      </c>
    </row>
    <row r="234" ht="12.75">
      <c r="A234">
        <v>-193809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969000</v>
      </c>
    </row>
    <row r="239" ht="12.75">
      <c r="A239">
        <v>1061000</v>
      </c>
    </row>
    <row r="240" ht="12.75">
      <c r="A240">
        <v>-154105</v>
      </c>
    </row>
    <row r="241" ht="12.75">
      <c r="A241">
        <v>2799562</v>
      </c>
    </row>
    <row r="242" ht="12.75">
      <c r="A242">
        <v>136608</v>
      </c>
    </row>
    <row r="243" ht="12.75">
      <c r="A243">
        <v>0</v>
      </c>
    </row>
    <row r="244" ht="12.75">
      <c r="A244">
        <v>785208</v>
      </c>
    </row>
    <row r="245" ht="12.75">
      <c r="A245">
        <v>142096</v>
      </c>
    </row>
    <row r="246" ht="12.75">
      <c r="A246">
        <v>427153</v>
      </c>
    </row>
    <row r="247" ht="12.75">
      <c r="A247">
        <v>253631</v>
      </c>
    </row>
    <row r="248" ht="12.75">
      <c r="A248">
        <v>7129</v>
      </c>
    </row>
    <row r="249" ht="12.75">
      <c r="A249">
        <v>78350</v>
      </c>
    </row>
    <row r="250" ht="12.75">
      <c r="A250">
        <v>212934</v>
      </c>
    </row>
    <row r="251" ht="12.75">
      <c r="A251">
        <v>1617241</v>
      </c>
    </row>
    <row r="252" ht="12.75">
      <c r="A252">
        <v>1182321</v>
      </c>
    </row>
    <row r="253" ht="12.75">
      <c r="A253">
        <v>0</v>
      </c>
    </row>
    <row r="254" ht="12.75">
      <c r="A254">
        <v>71533</v>
      </c>
    </row>
    <row r="255" ht="12.75">
      <c r="A255">
        <v>0</v>
      </c>
    </row>
    <row r="256" ht="12.75">
      <c r="A256">
        <v>-22306</v>
      </c>
    </row>
    <row r="257" ht="12.75">
      <c r="A257">
        <v>-176411</v>
      </c>
    </row>
    <row r="258" ht="12.75">
      <c r="A258">
        <v>999</v>
      </c>
    </row>
    <row r="259" ht="12.75">
      <c r="A259">
        <v>999</v>
      </c>
    </row>
    <row r="260" ht="12.75">
      <c r="A260">
        <v>-154105</v>
      </c>
    </row>
    <row r="261" ht="12.75">
      <c r="A261">
        <v>100000</v>
      </c>
    </row>
    <row r="262" ht="12.75">
      <c r="A262">
        <v>518000</v>
      </c>
    </row>
    <row r="263" ht="12.75">
      <c r="A263">
        <v>2789799</v>
      </c>
    </row>
    <row r="264" ht="12.75">
      <c r="A264">
        <v>0</v>
      </c>
    </row>
    <row r="265" ht="12.75">
      <c r="A265">
        <v>156928</v>
      </c>
    </row>
    <row r="266" ht="12.75">
      <c r="A266">
        <v>0</v>
      </c>
    </row>
    <row r="267" ht="12.75">
      <c r="A267">
        <v>56006</v>
      </c>
    </row>
    <row r="268" ht="12.75">
      <c r="A268">
        <v>1477965</v>
      </c>
    </row>
    <row r="269" ht="12.75">
      <c r="A269">
        <v>450000</v>
      </c>
    </row>
    <row r="270" ht="12.75">
      <c r="A270">
        <v>450000</v>
      </c>
    </row>
    <row r="271" ht="12.75">
      <c r="A271">
        <v>0</v>
      </c>
    </row>
    <row r="272" ht="12.75">
      <c r="A272">
        <v>776656</v>
      </c>
    </row>
    <row r="273" ht="12.75">
      <c r="A273">
        <v>948453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3823589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2000</v>
      </c>
    </row>
    <row r="282" ht="12.75">
      <c r="A282">
        <v>999</v>
      </c>
    </row>
    <row r="283" ht="12.75">
      <c r="A283">
        <v>999</v>
      </c>
    </row>
    <row r="284" ht="12.75">
      <c r="A284">
        <v>1036</v>
      </c>
    </row>
    <row r="285" ht="12.75">
      <c r="A285">
        <v>275</v>
      </c>
    </row>
    <row r="286" ht="12.75">
      <c r="A286">
        <v>420</v>
      </c>
    </row>
    <row r="287" ht="12.75">
      <c r="A287">
        <v>5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10</v>
      </c>
    </row>
    <row r="293" ht="12.75">
      <c r="A293">
        <v>1</v>
      </c>
    </row>
    <row r="294" ht="12.75">
      <c r="A294">
        <v>11</v>
      </c>
    </row>
    <row r="295" ht="12.75">
      <c r="A295">
        <v>1355</v>
      </c>
    </row>
    <row r="296" ht="12.75">
      <c r="A296">
        <v>10</v>
      </c>
    </row>
    <row r="297" ht="12.75">
      <c r="A297">
        <v>500</v>
      </c>
    </row>
    <row r="298" ht="12.75">
      <c r="A298">
        <v>5</v>
      </c>
    </row>
    <row r="299" ht="12.75">
      <c r="A299">
        <v>300</v>
      </c>
    </row>
    <row r="300" ht="12.75">
      <c r="A300">
        <v>9</v>
      </c>
    </row>
    <row r="301" ht="12.75">
      <c r="A301">
        <v>10680</v>
      </c>
    </row>
    <row r="302" ht="12.75">
      <c r="A302">
        <v>146</v>
      </c>
    </row>
    <row r="303" ht="12.75">
      <c r="A303">
        <v>9398</v>
      </c>
    </row>
    <row r="304" ht="12.75">
      <c r="A304" t="s">
        <v>332</v>
      </c>
    </row>
    <row r="305" ht="12.75">
      <c r="A305">
        <v>21888</v>
      </c>
    </row>
    <row r="306" ht="12.75">
      <c r="A306">
        <v>339</v>
      </c>
    </row>
    <row r="307" ht="12.75">
      <c r="A307">
        <v>19346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10949</v>
      </c>
    </row>
    <row r="316" ht="12.75">
      <c r="A316">
        <v>1051</v>
      </c>
    </row>
    <row r="317" ht="12.75">
      <c r="A317">
        <v>0</v>
      </c>
    </row>
    <row r="318" ht="12.75">
      <c r="A318">
        <v>18</v>
      </c>
    </row>
    <row r="319" ht="12.75">
      <c r="A319">
        <v>60946</v>
      </c>
    </row>
    <row r="320" ht="12.75">
      <c r="A320">
        <v>999</v>
      </c>
    </row>
    <row r="321" ht="12.75">
      <c r="A321">
        <v>4</v>
      </c>
    </row>
    <row r="322" ht="12.75">
      <c r="A322">
        <v>4</v>
      </c>
    </row>
    <row r="323" ht="12.75">
      <c r="A323">
        <v>0</v>
      </c>
    </row>
    <row r="324" ht="12.75">
      <c r="A324">
        <v>0</v>
      </c>
    </row>
    <row r="325" ht="12.75">
      <c r="A325">
        <v>5</v>
      </c>
    </row>
    <row r="326" ht="12.75">
      <c r="A326">
        <v>5</v>
      </c>
    </row>
    <row r="327" ht="12.75">
      <c r="A327">
        <v>17</v>
      </c>
    </row>
    <row r="328" ht="12.75">
      <c r="A328">
        <v>18</v>
      </c>
    </row>
    <row r="329" ht="12.75">
      <c r="A329">
        <v>123</v>
      </c>
    </row>
    <row r="330" ht="12.75">
      <c r="A330" s="205" t="s">
        <v>333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241000</v>
      </c>
    </row>
    <row r="423" ht="12.75">
      <c r="A423">
        <v>80000</v>
      </c>
    </row>
    <row r="424" ht="12.75">
      <c r="A424" s="232" t="s">
        <v>334</v>
      </c>
    </row>
    <row r="425" ht="12.75">
      <c r="A425" s="232" t="s">
        <v>335</v>
      </c>
    </row>
    <row r="426" ht="12.75">
      <c r="A426" s="232" t="s">
        <v>335</v>
      </c>
    </row>
    <row r="427" ht="12.75">
      <c r="A427" s="232" t="s">
        <v>336</v>
      </c>
    </row>
    <row r="428" ht="12.75">
      <c r="A428">
        <v>2</v>
      </c>
    </row>
    <row r="429" ht="12.75">
      <c r="A429">
        <v>241000</v>
      </c>
    </row>
    <row r="430" ht="12.75">
      <c r="A430">
        <v>80000</v>
      </c>
    </row>
    <row r="431" ht="12.75">
      <c r="A431" s="232" t="s">
        <v>334</v>
      </c>
    </row>
    <row r="432" ht="12.75">
      <c r="A432" s="232" t="s">
        <v>335</v>
      </c>
    </row>
    <row r="433" ht="12.75">
      <c r="A433" s="232" t="s">
        <v>335</v>
      </c>
    </row>
    <row r="434" ht="12.75">
      <c r="A434" s="232" t="s">
        <v>336</v>
      </c>
    </row>
    <row r="435" ht="12.75">
      <c r="A435">
        <v>3</v>
      </c>
    </row>
    <row r="436" ht="12.75">
      <c r="A436">
        <v>241000</v>
      </c>
    </row>
    <row r="437" ht="12.75">
      <c r="A437">
        <v>80000</v>
      </c>
    </row>
    <row r="438" ht="12.75">
      <c r="A438" s="232" t="s">
        <v>334</v>
      </c>
    </row>
    <row r="439" ht="12.75">
      <c r="A439" s="232" t="s">
        <v>335</v>
      </c>
    </row>
    <row r="440" ht="12.75">
      <c r="A440" s="232" t="s">
        <v>335</v>
      </c>
    </row>
    <row r="441" ht="12.75">
      <c r="A441" s="232" t="s">
        <v>336</v>
      </c>
    </row>
    <row r="442" ht="12.75">
      <c r="A442">
        <v>4</v>
      </c>
    </row>
    <row r="443" ht="12.75">
      <c r="A443">
        <v>241000</v>
      </c>
    </row>
    <row r="444" ht="12.75">
      <c r="A444">
        <v>80000</v>
      </c>
    </row>
    <row r="445" ht="12.75">
      <c r="A445" s="232" t="s">
        <v>334</v>
      </c>
    </row>
    <row r="446" ht="12.75">
      <c r="A446" s="232" t="s">
        <v>335</v>
      </c>
    </row>
    <row r="447" ht="12.75">
      <c r="A447" s="232" t="s">
        <v>335</v>
      </c>
    </row>
    <row r="448" ht="12.75">
      <c r="A448" s="232" t="s">
        <v>336</v>
      </c>
    </row>
    <row r="449" ht="12.75">
      <c r="A449">
        <v>5</v>
      </c>
    </row>
    <row r="450" ht="12.75">
      <c r="A450">
        <v>241000</v>
      </c>
    </row>
    <row r="451" ht="12.75">
      <c r="A451">
        <v>80000</v>
      </c>
    </row>
    <row r="452" ht="12.75">
      <c r="A452" s="232" t="s">
        <v>334</v>
      </c>
    </row>
    <row r="453" ht="12.75">
      <c r="A453" s="232" t="s">
        <v>335</v>
      </c>
    </row>
    <row r="454" ht="12.75">
      <c r="A454" s="232" t="s">
        <v>335</v>
      </c>
    </row>
    <row r="455" ht="12.75">
      <c r="A455" s="232" t="s">
        <v>336</v>
      </c>
    </row>
    <row r="456" ht="12.75">
      <c r="A456">
        <v>6</v>
      </c>
    </row>
    <row r="457" ht="12.75">
      <c r="A457">
        <v>241000</v>
      </c>
    </row>
    <row r="458" ht="12.75">
      <c r="A458">
        <v>80000</v>
      </c>
    </row>
    <row r="459" ht="12.75">
      <c r="A459" s="232" t="s">
        <v>334</v>
      </c>
    </row>
    <row r="460" ht="12.75">
      <c r="A460" s="232" t="s">
        <v>335</v>
      </c>
    </row>
    <row r="461" ht="12.75">
      <c r="A461" s="232" t="s">
        <v>335</v>
      </c>
    </row>
    <row r="462" ht="12.75">
      <c r="A462" s="232" t="s">
        <v>336</v>
      </c>
    </row>
    <row r="463" ht="12.75">
      <c r="A463">
        <v>7</v>
      </c>
    </row>
    <row r="464" ht="12.75">
      <c r="A464">
        <v>241000</v>
      </c>
    </row>
    <row r="465" ht="12.75">
      <c r="A465">
        <v>80000</v>
      </c>
    </row>
    <row r="466" ht="12.75">
      <c r="A466" s="232" t="s">
        <v>334</v>
      </c>
    </row>
    <row r="467" ht="12.75">
      <c r="A467" s="232" t="s">
        <v>335</v>
      </c>
    </row>
    <row r="468" ht="12.75">
      <c r="A468" s="232" t="s">
        <v>335</v>
      </c>
    </row>
    <row r="469" ht="12.75">
      <c r="A469" s="232" t="s">
        <v>336</v>
      </c>
    </row>
    <row r="470" ht="12.75">
      <c r="A470">
        <v>8</v>
      </c>
    </row>
    <row r="471" ht="12.75">
      <c r="A471">
        <v>241000</v>
      </c>
    </row>
    <row r="472" ht="12.75">
      <c r="A472">
        <v>80000</v>
      </c>
    </row>
    <row r="473" ht="12.75">
      <c r="A473" s="232" t="s">
        <v>334</v>
      </c>
    </row>
    <row r="474" ht="12.75">
      <c r="A474" s="232" t="s">
        <v>335</v>
      </c>
    </row>
    <row r="475" ht="12.75">
      <c r="A475" s="232" t="s">
        <v>335</v>
      </c>
    </row>
    <row r="476" ht="12.75">
      <c r="A476" s="232" t="s">
        <v>336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337</v>
      </c>
    </row>
    <row r="501" ht="12.75">
      <c r="A501">
        <v>15</v>
      </c>
    </row>
    <row r="502" ht="12.75">
      <c r="A502">
        <v>25</v>
      </c>
    </row>
    <row r="503" ht="12.75">
      <c r="A503">
        <v>49</v>
      </c>
    </row>
    <row r="504" ht="12.75">
      <c r="A504">
        <v>6893</v>
      </c>
    </row>
    <row r="505" ht="12.75">
      <c r="A505">
        <v>4250</v>
      </c>
    </row>
    <row r="506" ht="12.75">
      <c r="A506">
        <v>4314</v>
      </c>
    </row>
    <row r="507" ht="12.75">
      <c r="A507">
        <v>95</v>
      </c>
    </row>
    <row r="508" ht="12.75">
      <c r="A508">
        <v>53</v>
      </c>
    </row>
    <row r="509" ht="12.75">
      <c r="A509">
        <v>2264</v>
      </c>
    </row>
    <row r="510" ht="12.75">
      <c r="A510">
        <v>2184</v>
      </c>
    </row>
    <row r="511" ht="12.75">
      <c r="A511">
        <v>85</v>
      </c>
    </row>
    <row r="512" ht="12.75">
      <c r="A512">
        <v>999</v>
      </c>
    </row>
    <row r="513" ht="12.75">
      <c r="A513">
        <v>999</v>
      </c>
    </row>
    <row r="514" ht="12.75">
      <c r="A514">
        <v>65408</v>
      </c>
    </row>
    <row r="515" ht="12.75">
      <c r="A515">
        <v>76951</v>
      </c>
    </row>
    <row r="516" ht="12.75">
      <c r="A516">
        <v>75618</v>
      </c>
    </row>
    <row r="517" ht="12.75">
      <c r="A517">
        <v>69658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10148</v>
      </c>
    </row>
    <row r="523" ht="12.75">
      <c r="A523">
        <v>4059200</v>
      </c>
    </row>
    <row r="524" ht="12.75">
      <c r="A524">
        <v>0</v>
      </c>
    </row>
    <row r="525" ht="12.75">
      <c r="A525">
        <v>4059200</v>
      </c>
    </row>
    <row r="526" ht="12.75">
      <c r="A526">
        <v>291</v>
      </c>
    </row>
    <row r="527" ht="12.75">
      <c r="A527">
        <v>296</v>
      </c>
    </row>
    <row r="528" ht="12.75">
      <c r="A528">
        <v>296</v>
      </c>
    </row>
    <row r="529" ht="12.75">
      <c r="A529">
        <v>486</v>
      </c>
    </row>
    <row r="530" ht="12.75">
      <c r="A530">
        <v>496</v>
      </c>
    </row>
    <row r="531" ht="12.75">
      <c r="A531">
        <v>491</v>
      </c>
    </row>
    <row r="532" ht="12.75">
      <c r="A532">
        <v>767</v>
      </c>
    </row>
    <row r="533" ht="12.75">
      <c r="A533">
        <v>785</v>
      </c>
    </row>
    <row r="534" ht="12.75">
      <c r="A534">
        <v>772</v>
      </c>
    </row>
    <row r="535" ht="12.75">
      <c r="A535">
        <v>118</v>
      </c>
    </row>
    <row r="536" ht="12.75">
      <c r="A536">
        <v>1200</v>
      </c>
    </row>
    <row r="537" ht="12.75">
      <c r="A537">
        <v>8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10148</v>
      </c>
    </row>
    <row r="543" ht="12.75">
      <c r="A543">
        <v>4059200</v>
      </c>
    </row>
    <row r="544" ht="12.75">
      <c r="A544">
        <v>0</v>
      </c>
    </row>
    <row r="545" ht="12.75">
      <c r="A545">
        <v>4059200</v>
      </c>
    </row>
    <row r="546" ht="12.75">
      <c r="A546">
        <v>291</v>
      </c>
    </row>
    <row r="547" ht="12.75">
      <c r="A547">
        <v>296</v>
      </c>
    </row>
    <row r="548" ht="12.75">
      <c r="A548">
        <v>296</v>
      </c>
    </row>
    <row r="549" ht="12.75">
      <c r="A549">
        <v>486</v>
      </c>
    </row>
    <row r="550" ht="12.75">
      <c r="A550">
        <v>496</v>
      </c>
    </row>
    <row r="551" ht="12.75">
      <c r="A551">
        <v>491</v>
      </c>
    </row>
    <row r="552" ht="12.75">
      <c r="A552">
        <v>767</v>
      </c>
    </row>
    <row r="553" spans="1:2" ht="12.75">
      <c r="A553">
        <v>785</v>
      </c>
      <c r="B553"/>
    </row>
    <row r="554" spans="1:2" ht="12.75">
      <c r="A554">
        <v>772</v>
      </c>
      <c r="B554"/>
    </row>
    <row r="555" spans="1:2" ht="12.75">
      <c r="A555">
        <v>118</v>
      </c>
      <c r="B555"/>
    </row>
    <row r="556" spans="1:2" ht="12.75">
      <c r="A556">
        <v>1200</v>
      </c>
      <c r="B556"/>
    </row>
    <row r="557" spans="1:2" ht="12.75">
      <c r="A557">
        <v>8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10148</v>
      </c>
    </row>
    <row r="563" ht="12.75">
      <c r="A563">
        <v>4059200</v>
      </c>
    </row>
    <row r="564" ht="12.75">
      <c r="A564">
        <v>0</v>
      </c>
    </row>
    <row r="565" ht="12.75">
      <c r="A565">
        <v>4059200</v>
      </c>
    </row>
    <row r="566" ht="12.75">
      <c r="A566">
        <v>291</v>
      </c>
    </row>
    <row r="567" ht="12.75">
      <c r="A567">
        <v>296</v>
      </c>
    </row>
    <row r="568" ht="12.75">
      <c r="A568">
        <v>296</v>
      </c>
    </row>
    <row r="569" ht="12.75">
      <c r="A569">
        <v>486</v>
      </c>
    </row>
    <row r="570" ht="12.75">
      <c r="A570">
        <v>496</v>
      </c>
    </row>
    <row r="571" ht="12.75">
      <c r="A571">
        <v>491</v>
      </c>
    </row>
    <row r="572" ht="12.75">
      <c r="A572">
        <v>767</v>
      </c>
    </row>
    <row r="573" ht="12.75">
      <c r="A573">
        <v>785</v>
      </c>
    </row>
    <row r="574" ht="12.75">
      <c r="A574">
        <v>772</v>
      </c>
    </row>
    <row r="575" ht="12.75">
      <c r="A575">
        <v>118</v>
      </c>
    </row>
    <row r="576" ht="12.75">
      <c r="A576">
        <v>1200</v>
      </c>
    </row>
    <row r="577" ht="12.75">
      <c r="A577">
        <v>8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10148</v>
      </c>
    </row>
    <row r="583" ht="12.75">
      <c r="A583">
        <v>4059200</v>
      </c>
    </row>
    <row r="584" ht="12.75">
      <c r="A584">
        <v>0</v>
      </c>
    </row>
    <row r="585" ht="12.75">
      <c r="A585">
        <v>4059200</v>
      </c>
    </row>
    <row r="586" ht="12.75">
      <c r="A586">
        <v>291</v>
      </c>
    </row>
    <row r="587" ht="12.75">
      <c r="A587">
        <v>296</v>
      </c>
    </row>
    <row r="588" ht="12.75">
      <c r="A588">
        <v>296</v>
      </c>
    </row>
    <row r="589" ht="12.75">
      <c r="A589">
        <v>486</v>
      </c>
    </row>
    <row r="590" ht="12.75">
      <c r="A590">
        <v>496</v>
      </c>
    </row>
    <row r="591" ht="12.75">
      <c r="A591">
        <v>491</v>
      </c>
    </row>
    <row r="592" ht="12.75">
      <c r="A592">
        <v>767</v>
      </c>
    </row>
    <row r="593" ht="12.75">
      <c r="A593">
        <v>785</v>
      </c>
    </row>
    <row r="594" ht="12.75">
      <c r="A594">
        <v>772</v>
      </c>
    </row>
    <row r="595" ht="12.75">
      <c r="A595">
        <v>118</v>
      </c>
    </row>
    <row r="596" ht="12.75">
      <c r="A596">
        <v>1200</v>
      </c>
    </row>
    <row r="597" ht="12.75">
      <c r="A597">
        <v>8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10148</v>
      </c>
    </row>
    <row r="603" ht="12.75">
      <c r="A603">
        <v>4059200</v>
      </c>
    </row>
    <row r="604" ht="12.75">
      <c r="A604">
        <v>0</v>
      </c>
    </row>
    <row r="605" ht="12.75">
      <c r="A605">
        <v>4059200</v>
      </c>
    </row>
    <row r="606" ht="12.75">
      <c r="A606">
        <v>291</v>
      </c>
    </row>
    <row r="607" ht="12.75">
      <c r="A607">
        <v>296</v>
      </c>
    </row>
    <row r="608" ht="12.75">
      <c r="A608">
        <v>296</v>
      </c>
    </row>
    <row r="609" ht="12.75">
      <c r="A609">
        <v>486</v>
      </c>
    </row>
    <row r="610" ht="12.75">
      <c r="A610">
        <v>496</v>
      </c>
    </row>
    <row r="611" ht="12.75">
      <c r="A611">
        <v>491</v>
      </c>
    </row>
    <row r="612" ht="12.75">
      <c r="A612">
        <v>767</v>
      </c>
    </row>
    <row r="613" ht="12.75">
      <c r="A613">
        <v>785</v>
      </c>
    </row>
    <row r="614" ht="12.75">
      <c r="A614">
        <v>772</v>
      </c>
    </row>
    <row r="615" ht="12.75">
      <c r="A615">
        <v>118</v>
      </c>
    </row>
    <row r="616" ht="12.75">
      <c r="A616">
        <v>1200</v>
      </c>
    </row>
    <row r="617" ht="12.75">
      <c r="A617">
        <v>8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10148</v>
      </c>
    </row>
    <row r="623" ht="12.75">
      <c r="A623">
        <v>4059200</v>
      </c>
    </row>
    <row r="624" ht="12.75">
      <c r="A624">
        <v>0</v>
      </c>
    </row>
    <row r="625" ht="12.75">
      <c r="A625">
        <v>4059200</v>
      </c>
    </row>
    <row r="626" ht="12.75">
      <c r="A626">
        <v>291</v>
      </c>
    </row>
    <row r="627" ht="12.75">
      <c r="A627">
        <v>296</v>
      </c>
    </row>
    <row r="628" ht="12.75">
      <c r="A628">
        <v>296</v>
      </c>
    </row>
    <row r="629" ht="12.75">
      <c r="A629">
        <v>486</v>
      </c>
    </row>
    <row r="630" ht="12.75">
      <c r="A630">
        <v>496</v>
      </c>
    </row>
    <row r="631" ht="12.75">
      <c r="A631">
        <v>491</v>
      </c>
    </row>
    <row r="632" ht="12.75">
      <c r="A632">
        <v>767</v>
      </c>
    </row>
    <row r="633" ht="12.75">
      <c r="A633">
        <v>785</v>
      </c>
    </row>
    <row r="634" ht="12.75">
      <c r="A634">
        <v>772</v>
      </c>
    </row>
    <row r="635" ht="12.75">
      <c r="A635">
        <v>118</v>
      </c>
    </row>
    <row r="636" ht="12.75">
      <c r="A636">
        <v>1200</v>
      </c>
    </row>
    <row r="637" ht="12.75">
      <c r="A637">
        <v>8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10148</v>
      </c>
    </row>
    <row r="643" ht="12.75">
      <c r="A643">
        <v>4059200</v>
      </c>
    </row>
    <row r="644" ht="12.75">
      <c r="A644">
        <v>0</v>
      </c>
    </row>
    <row r="645" ht="12.75">
      <c r="A645">
        <v>4059200</v>
      </c>
    </row>
    <row r="646" ht="12.75">
      <c r="A646">
        <v>291</v>
      </c>
    </row>
    <row r="647" ht="12.75">
      <c r="A647">
        <v>296</v>
      </c>
    </row>
    <row r="648" ht="12.75">
      <c r="A648">
        <v>296</v>
      </c>
    </row>
    <row r="649" ht="12.75">
      <c r="A649">
        <v>486</v>
      </c>
    </row>
    <row r="650" ht="12.75">
      <c r="A650">
        <v>496</v>
      </c>
    </row>
    <row r="651" ht="12.75">
      <c r="A651">
        <v>491</v>
      </c>
    </row>
    <row r="652" ht="12.75">
      <c r="A652">
        <v>767</v>
      </c>
    </row>
    <row r="653" ht="12.75">
      <c r="A653">
        <v>785</v>
      </c>
    </row>
    <row r="654" ht="12.75">
      <c r="A654">
        <v>772</v>
      </c>
    </row>
    <row r="655" ht="12.75">
      <c r="A655">
        <v>118</v>
      </c>
    </row>
    <row r="656" ht="12.75">
      <c r="A656">
        <v>1200</v>
      </c>
    </row>
    <row r="657" ht="12.75">
      <c r="A657">
        <v>8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10148</v>
      </c>
    </row>
    <row r="663" ht="12.75">
      <c r="A663">
        <v>4059200</v>
      </c>
    </row>
    <row r="664" ht="12.75">
      <c r="A664">
        <v>0</v>
      </c>
    </row>
    <row r="665" ht="12.75">
      <c r="A665">
        <v>4059200</v>
      </c>
    </row>
    <row r="666" ht="12.75">
      <c r="A666">
        <v>291</v>
      </c>
    </row>
    <row r="667" ht="12.75">
      <c r="A667">
        <v>296</v>
      </c>
    </row>
    <row r="668" ht="12.75">
      <c r="A668">
        <v>296</v>
      </c>
    </row>
    <row r="669" ht="12.75">
      <c r="A669">
        <v>486</v>
      </c>
    </row>
    <row r="670" ht="12.75">
      <c r="A670">
        <v>496</v>
      </c>
    </row>
    <row r="671" ht="12.75">
      <c r="A671">
        <v>491</v>
      </c>
    </row>
    <row r="672" ht="12.75">
      <c r="A672">
        <v>767</v>
      </c>
    </row>
    <row r="673" ht="12.75">
      <c r="A673">
        <v>785</v>
      </c>
    </row>
    <row r="674" ht="12.75">
      <c r="A674">
        <v>772</v>
      </c>
    </row>
    <row r="675" ht="12.75">
      <c r="A675">
        <v>118</v>
      </c>
    </row>
    <row r="676" ht="12.75">
      <c r="A676">
        <v>1200</v>
      </c>
    </row>
    <row r="677" ht="12.75">
      <c r="A677">
        <v>8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338</v>
      </c>
    </row>
    <row r="682" ht="12.75">
      <c r="A682" t="s">
        <v>339</v>
      </c>
    </row>
    <row r="683" ht="12.75">
      <c r="A683" t="s">
        <v>340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341</v>
      </c>
    </row>
    <row r="700" ht="12.75">
      <c r="A700" t="s">
        <v>6</v>
      </c>
    </row>
    <row r="701" ht="12.75">
      <c r="A701">
        <v>1</v>
      </c>
    </row>
    <row r="702" ht="12.75">
      <c r="A702">
        <v>3407799</v>
      </c>
    </row>
    <row r="703" ht="12.75">
      <c r="A703">
        <v>212934</v>
      </c>
    </row>
    <row r="704" ht="12.75">
      <c r="A704">
        <v>1477965</v>
      </c>
    </row>
    <row r="705" ht="12.75">
      <c r="A705">
        <v>450000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776656</v>
      </c>
    </row>
    <row r="710" ht="12.75">
      <c r="A710">
        <v>948453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-176411</v>
      </c>
    </row>
    <row r="717" ht="12.75">
      <c r="A717">
        <v>3823589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3407799</v>
      </c>
    </row>
    <row r="723" ht="12.75">
      <c r="A723">
        <v>212934</v>
      </c>
    </row>
    <row r="724" ht="12.75">
      <c r="A724">
        <v>1477965</v>
      </c>
    </row>
    <row r="725" ht="12.75">
      <c r="A725">
        <v>450000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776656</v>
      </c>
    </row>
    <row r="730" ht="12.75">
      <c r="A730">
        <v>948453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-176411</v>
      </c>
    </row>
    <row r="737" ht="12.75">
      <c r="A737">
        <v>3823589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3407799</v>
      </c>
    </row>
    <row r="743" ht="12.75">
      <c r="A743">
        <v>212934</v>
      </c>
    </row>
    <row r="744" ht="12.75">
      <c r="A744">
        <v>1477965</v>
      </c>
    </row>
    <row r="745" ht="12.75">
      <c r="A745">
        <v>450000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776656</v>
      </c>
    </row>
    <row r="750" ht="12.75">
      <c r="A750">
        <v>948453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-176411</v>
      </c>
    </row>
    <row r="757" ht="12.75">
      <c r="A757">
        <v>3823589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3407799</v>
      </c>
    </row>
    <row r="763" ht="12.75">
      <c r="A763">
        <v>212934</v>
      </c>
    </row>
    <row r="764" ht="12.75">
      <c r="A764">
        <v>1477965</v>
      </c>
    </row>
    <row r="765" ht="12.75">
      <c r="A765">
        <v>450000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776656</v>
      </c>
    </row>
    <row r="770" ht="12.75">
      <c r="A770">
        <v>948453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-176411</v>
      </c>
    </row>
    <row r="777" ht="12.75">
      <c r="A777">
        <v>3823589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3407799</v>
      </c>
    </row>
    <row r="783" ht="12.75">
      <c r="A783">
        <v>212934</v>
      </c>
    </row>
    <row r="784" ht="12.75">
      <c r="A784">
        <v>1477965</v>
      </c>
    </row>
    <row r="785" ht="12.75">
      <c r="A785">
        <v>450000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776656</v>
      </c>
    </row>
    <row r="790" ht="12.75">
      <c r="A790">
        <v>948453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-176411</v>
      </c>
    </row>
    <row r="797" ht="12.75">
      <c r="A797">
        <v>3823589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3407799</v>
      </c>
    </row>
    <row r="803" ht="12.75">
      <c r="A803">
        <v>212934</v>
      </c>
    </row>
    <row r="804" ht="12.75">
      <c r="A804">
        <v>1477965</v>
      </c>
    </row>
    <row r="805" ht="12.75">
      <c r="A805">
        <v>450000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776656</v>
      </c>
    </row>
    <row r="810" ht="12.75">
      <c r="A810">
        <v>948453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-176411</v>
      </c>
    </row>
    <row r="817" ht="12.75">
      <c r="A817">
        <v>3823589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3407799</v>
      </c>
    </row>
    <row r="823" ht="12.75">
      <c r="A823">
        <v>212934</v>
      </c>
    </row>
    <row r="824" ht="12.75">
      <c r="A824">
        <v>1477965</v>
      </c>
    </row>
    <row r="825" ht="12.75">
      <c r="A825">
        <v>450000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776656</v>
      </c>
    </row>
    <row r="830" ht="12.75">
      <c r="A830">
        <v>948453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-176411</v>
      </c>
    </row>
    <row r="837" ht="12.75">
      <c r="A837">
        <v>3823589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3407799</v>
      </c>
    </row>
    <row r="843" ht="12.75">
      <c r="A843">
        <v>212934</v>
      </c>
    </row>
    <row r="844" ht="12.75">
      <c r="A844">
        <v>1477965</v>
      </c>
    </row>
    <row r="845" ht="12.75">
      <c r="A845">
        <v>450000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776656</v>
      </c>
    </row>
    <row r="850" ht="12.75">
      <c r="A850">
        <v>948453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-176411</v>
      </c>
    </row>
    <row r="857" ht="12.75">
      <c r="A857">
        <v>3823589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342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Alejandro .</cp:lastModifiedBy>
  <cp:lastPrinted>2013-04-15T11:39:43Z</cp:lastPrinted>
  <dcterms:created xsi:type="dcterms:W3CDTF">2009-10-13T08:17:42Z</dcterms:created>
  <dcterms:modified xsi:type="dcterms:W3CDTF">2020-07-13T13:24:41Z</dcterms:modified>
  <cp:category/>
  <cp:version/>
  <cp:contentType/>
  <cp:contentStatus/>
  <cp:revision>1</cp:revision>
</cp:coreProperties>
</file>